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O:\Aréna\Aréna - soc. vedle vrátnice\"/>
    </mc:Choice>
  </mc:AlternateContent>
  <xr:revisionPtr revIDLastSave="0" documentId="13_ncr:1_{0A628BB4-9B42-4BF1-9BE1-0CB17EA4D0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40547-invalidé - sociální..." sheetId="2" r:id="rId2"/>
    <sheet name="40547-ženy - sociální zař..." sheetId="3" r:id="rId3"/>
    <sheet name="40547-muži - sociální zař..." sheetId="4" r:id="rId4"/>
  </sheets>
  <definedNames>
    <definedName name="_xlnm._FilterDatabase" localSheetId="1" hidden="1">'40547-invalidé - sociální...'!$C$127:$K$248</definedName>
    <definedName name="_xlnm._FilterDatabase" localSheetId="3" hidden="1">'40547-muži - sociální zař...'!$C$127:$K$257</definedName>
    <definedName name="_xlnm._FilterDatabase" localSheetId="2" hidden="1">'40547-ženy - sociální zař...'!$C$127:$K$245</definedName>
    <definedName name="_xlnm.Print_Titles" localSheetId="1">'40547-invalidé - sociální...'!$127:$127</definedName>
    <definedName name="_xlnm.Print_Titles" localSheetId="3">'40547-muži - sociální zař...'!$127:$127</definedName>
    <definedName name="_xlnm.Print_Titles" localSheetId="2">'40547-ženy - sociální zař...'!$127:$127</definedName>
    <definedName name="_xlnm.Print_Titles" localSheetId="0">'Rekapitulace stavby'!$92:$92</definedName>
    <definedName name="_xlnm.Print_Area" localSheetId="1">'40547-invalidé - sociální...'!$C$4:$J$76,'40547-invalidé - sociální...'!$C$82:$J$109,'40547-invalidé - sociální...'!$C$115:$J$248</definedName>
    <definedName name="_xlnm.Print_Area" localSheetId="3">'40547-muži - sociální zař...'!$C$4:$J$76,'40547-muži - sociální zař...'!$C$82:$J$109,'40547-muži - sociální zař...'!$C$115:$J$257</definedName>
    <definedName name="_xlnm.Print_Area" localSheetId="2">'40547-ženy - sociální zař...'!$C$4:$J$76,'40547-ženy - sociální zař...'!$C$82:$J$109,'40547-ženy - sociální zař...'!$C$115:$J$245</definedName>
    <definedName name="_xlnm.Print_Area" localSheetId="0">'Rekapitulace stavby'!$D$4:$AO$76,'Rekapitulace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/>
  <c r="BI257" i="4"/>
  <c r="BH257" i="4"/>
  <c r="BG257" i="4"/>
  <c r="BF257" i="4"/>
  <c r="T257" i="4"/>
  <c r="R257" i="4"/>
  <c r="P257" i="4"/>
  <c r="BI256" i="4"/>
  <c r="BH256" i="4"/>
  <c r="BG256" i="4"/>
  <c r="BF256" i="4"/>
  <c r="T256" i="4"/>
  <c r="R256" i="4"/>
  <c r="P256" i="4"/>
  <c r="BI255" i="4"/>
  <c r="BH255" i="4"/>
  <c r="BG255" i="4"/>
  <c r="BF255" i="4"/>
  <c r="T255" i="4"/>
  <c r="R255" i="4"/>
  <c r="P255" i="4"/>
  <c r="BI254" i="4"/>
  <c r="BH254" i="4"/>
  <c r="BG254" i="4"/>
  <c r="BF254" i="4"/>
  <c r="T254" i="4"/>
  <c r="R254" i="4"/>
  <c r="P254" i="4"/>
  <c r="BI253" i="4"/>
  <c r="BH253" i="4"/>
  <c r="BG253" i="4"/>
  <c r="BF253" i="4"/>
  <c r="T253" i="4"/>
  <c r="R253" i="4"/>
  <c r="P253" i="4"/>
  <c r="BI252" i="4"/>
  <c r="BH252" i="4"/>
  <c r="BG252" i="4"/>
  <c r="BF252" i="4"/>
  <c r="T252" i="4"/>
  <c r="R252" i="4"/>
  <c r="P252" i="4"/>
  <c r="BI251" i="4"/>
  <c r="BH251" i="4"/>
  <c r="BG251" i="4"/>
  <c r="BF251" i="4"/>
  <c r="T251" i="4"/>
  <c r="R251" i="4"/>
  <c r="P251" i="4"/>
  <c r="BI250" i="4"/>
  <c r="BH250" i="4"/>
  <c r="BG250" i="4"/>
  <c r="BF250" i="4"/>
  <c r="T250" i="4"/>
  <c r="R250" i="4"/>
  <c r="P250" i="4"/>
  <c r="BI249" i="4"/>
  <c r="BH249" i="4"/>
  <c r="BG249" i="4"/>
  <c r="BF249" i="4"/>
  <c r="T249" i="4"/>
  <c r="R249" i="4"/>
  <c r="P249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5" i="4"/>
  <c r="BH245" i="4"/>
  <c r="BG245" i="4"/>
  <c r="BF245" i="4"/>
  <c r="T245" i="4"/>
  <c r="R245" i="4"/>
  <c r="P245" i="4"/>
  <c r="BI244" i="4"/>
  <c r="BH244" i="4"/>
  <c r="BG244" i="4"/>
  <c r="BF244" i="4"/>
  <c r="T244" i="4"/>
  <c r="R244" i="4"/>
  <c r="P244" i="4"/>
  <c r="BI243" i="4"/>
  <c r="BH243" i="4"/>
  <c r="BG243" i="4"/>
  <c r="BF243" i="4"/>
  <c r="T243" i="4"/>
  <c r="R243" i="4"/>
  <c r="P243" i="4"/>
  <c r="BI241" i="4"/>
  <c r="BH241" i="4"/>
  <c r="BG241" i="4"/>
  <c r="BF241" i="4"/>
  <c r="T241" i="4"/>
  <c r="T240" i="4"/>
  <c r="R241" i="4"/>
  <c r="R240" i="4" s="1"/>
  <c r="P241" i="4"/>
  <c r="P240" i="4" s="1"/>
  <c r="BI239" i="4"/>
  <c r="BH239" i="4"/>
  <c r="BG239" i="4"/>
  <c r="BF239" i="4"/>
  <c r="T239" i="4"/>
  <c r="R239" i="4"/>
  <c r="P239" i="4"/>
  <c r="BI238" i="4"/>
  <c r="BH238" i="4"/>
  <c r="BG238" i="4"/>
  <c r="BF238" i="4"/>
  <c r="T238" i="4"/>
  <c r="R238" i="4"/>
  <c r="P238" i="4"/>
  <c r="BI236" i="4"/>
  <c r="BH236" i="4"/>
  <c r="BG236" i="4"/>
  <c r="BF236" i="4"/>
  <c r="T236" i="4"/>
  <c r="R236" i="4"/>
  <c r="P236" i="4"/>
  <c r="BI235" i="4"/>
  <c r="BH235" i="4"/>
  <c r="BG235" i="4"/>
  <c r="BF235" i="4"/>
  <c r="T235" i="4"/>
  <c r="R235" i="4"/>
  <c r="P235" i="4"/>
  <c r="BI234" i="4"/>
  <c r="BH234" i="4"/>
  <c r="BG234" i="4"/>
  <c r="BF234" i="4"/>
  <c r="T234" i="4"/>
  <c r="R234" i="4"/>
  <c r="P234" i="4"/>
  <c r="BI233" i="4"/>
  <c r="BH233" i="4"/>
  <c r="BG233" i="4"/>
  <c r="BF233" i="4"/>
  <c r="T233" i="4"/>
  <c r="R233" i="4"/>
  <c r="P233" i="4"/>
  <c r="BI232" i="4"/>
  <c r="BH232" i="4"/>
  <c r="BG232" i="4"/>
  <c r="BF232" i="4"/>
  <c r="T232" i="4"/>
  <c r="R232" i="4"/>
  <c r="P232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9" i="4"/>
  <c r="BH229" i="4"/>
  <c r="BG229" i="4"/>
  <c r="BF229" i="4"/>
  <c r="T229" i="4"/>
  <c r="R229" i="4"/>
  <c r="P229" i="4"/>
  <c r="BI228" i="4"/>
  <c r="BH228" i="4"/>
  <c r="BG228" i="4"/>
  <c r="BF228" i="4"/>
  <c r="T228" i="4"/>
  <c r="R228" i="4"/>
  <c r="P228" i="4"/>
  <c r="BI227" i="4"/>
  <c r="BH227" i="4"/>
  <c r="BG227" i="4"/>
  <c r="BF227" i="4"/>
  <c r="T227" i="4"/>
  <c r="R227" i="4"/>
  <c r="P227" i="4"/>
  <c r="BI226" i="4"/>
  <c r="BH226" i="4"/>
  <c r="BG226" i="4"/>
  <c r="BF226" i="4"/>
  <c r="T226" i="4"/>
  <c r="R226" i="4"/>
  <c r="P226" i="4"/>
  <c r="BI225" i="4"/>
  <c r="BH225" i="4"/>
  <c r="BG225" i="4"/>
  <c r="BF225" i="4"/>
  <c r="T225" i="4"/>
  <c r="R225" i="4"/>
  <c r="P225" i="4"/>
  <c r="BI224" i="4"/>
  <c r="BH224" i="4"/>
  <c r="BG224" i="4"/>
  <c r="BF224" i="4"/>
  <c r="T224" i="4"/>
  <c r="R224" i="4"/>
  <c r="P224" i="4"/>
  <c r="BI222" i="4"/>
  <c r="BH222" i="4"/>
  <c r="BG222" i="4"/>
  <c r="BF222" i="4"/>
  <c r="T222" i="4"/>
  <c r="R222" i="4"/>
  <c r="P222" i="4"/>
  <c r="BI221" i="4"/>
  <c r="BH221" i="4"/>
  <c r="BG221" i="4"/>
  <c r="BF221" i="4"/>
  <c r="T221" i="4"/>
  <c r="R221" i="4"/>
  <c r="P221" i="4"/>
  <c r="BI220" i="4"/>
  <c r="BH220" i="4"/>
  <c r="BG220" i="4"/>
  <c r="BF220" i="4"/>
  <c r="T220" i="4"/>
  <c r="R220" i="4"/>
  <c r="P220" i="4"/>
  <c r="BI219" i="4"/>
  <c r="BH219" i="4"/>
  <c r="BG219" i="4"/>
  <c r="BF219" i="4"/>
  <c r="T219" i="4"/>
  <c r="R219" i="4"/>
  <c r="P219" i="4"/>
  <c r="BI218" i="4"/>
  <c r="BH218" i="4"/>
  <c r="BG218" i="4"/>
  <c r="BF218" i="4"/>
  <c r="T218" i="4"/>
  <c r="R218" i="4"/>
  <c r="P218" i="4"/>
  <c r="BI217" i="4"/>
  <c r="BH217" i="4"/>
  <c r="BG217" i="4"/>
  <c r="BF217" i="4"/>
  <c r="T217" i="4"/>
  <c r="R217" i="4"/>
  <c r="P217" i="4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0" i="4"/>
  <c r="BH210" i="4"/>
  <c r="BG210" i="4"/>
  <c r="BF210" i="4"/>
  <c r="T210" i="4"/>
  <c r="R210" i="4"/>
  <c r="P210" i="4"/>
  <c r="BI209" i="4"/>
  <c r="BH209" i="4"/>
  <c r="BG209" i="4"/>
  <c r="BF209" i="4"/>
  <c r="T209" i="4"/>
  <c r="R209" i="4"/>
  <c r="P209" i="4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4" i="4"/>
  <c r="BH204" i="4"/>
  <c r="BG204" i="4"/>
  <c r="BF204" i="4"/>
  <c r="T204" i="4"/>
  <c r="R204" i="4"/>
  <c r="P204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8" i="4"/>
  <c r="BH198" i="4"/>
  <c r="BG198" i="4"/>
  <c r="BF198" i="4"/>
  <c r="T198" i="4"/>
  <c r="R198" i="4"/>
  <c r="P198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5" i="4"/>
  <c r="BH195" i="4"/>
  <c r="BG195" i="4"/>
  <c r="BF195" i="4"/>
  <c r="T195" i="4"/>
  <c r="R195" i="4"/>
  <c r="P195" i="4"/>
  <c r="BI194" i="4"/>
  <c r="BH194" i="4"/>
  <c r="BG194" i="4"/>
  <c r="BF194" i="4"/>
  <c r="T194" i="4"/>
  <c r="R194" i="4"/>
  <c r="P194" i="4"/>
  <c r="BI193" i="4"/>
  <c r="BH193" i="4"/>
  <c r="BG193" i="4"/>
  <c r="BF193" i="4"/>
  <c r="T193" i="4"/>
  <c r="R193" i="4"/>
  <c r="P193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F125" i="4"/>
  <c r="F124" i="4"/>
  <c r="F122" i="4"/>
  <c r="E120" i="4"/>
  <c r="F92" i="4"/>
  <c r="F91" i="4"/>
  <c r="F89" i="4"/>
  <c r="E87" i="4"/>
  <c r="J24" i="4"/>
  <c r="E24" i="4"/>
  <c r="J92" i="4" s="1"/>
  <c r="J23" i="4"/>
  <c r="J21" i="4"/>
  <c r="E21" i="4"/>
  <c r="J124" i="4" s="1"/>
  <c r="J20" i="4"/>
  <c r="J12" i="4"/>
  <c r="J89" i="4"/>
  <c r="E7" i="4"/>
  <c r="E118" i="4" s="1"/>
  <c r="J37" i="3"/>
  <c r="J36" i="3"/>
  <c r="AY96" i="1" s="1"/>
  <c r="J35" i="3"/>
  <c r="AX96" i="1"/>
  <c r="BI245" i="3"/>
  <c r="BH245" i="3"/>
  <c r="BG245" i="3"/>
  <c r="BF245" i="3"/>
  <c r="T245" i="3"/>
  <c r="R245" i="3"/>
  <c r="P245" i="3"/>
  <c r="BI244" i="3"/>
  <c r="BH244" i="3"/>
  <c r="BG244" i="3"/>
  <c r="BF244" i="3"/>
  <c r="T244" i="3"/>
  <c r="R244" i="3"/>
  <c r="P244" i="3"/>
  <c r="BI243" i="3"/>
  <c r="BH243" i="3"/>
  <c r="BG243" i="3"/>
  <c r="BF243" i="3"/>
  <c r="T243" i="3"/>
  <c r="R243" i="3"/>
  <c r="P243" i="3"/>
  <c r="BI242" i="3"/>
  <c r="BH242" i="3"/>
  <c r="BG242" i="3"/>
  <c r="BF242" i="3"/>
  <c r="T242" i="3"/>
  <c r="R242" i="3"/>
  <c r="P242" i="3"/>
  <c r="BI241" i="3"/>
  <c r="BH241" i="3"/>
  <c r="BG241" i="3"/>
  <c r="BF241" i="3"/>
  <c r="T241" i="3"/>
  <c r="R241" i="3"/>
  <c r="P241" i="3"/>
  <c r="BI240" i="3"/>
  <c r="BH240" i="3"/>
  <c r="BG240" i="3"/>
  <c r="BF240" i="3"/>
  <c r="T240" i="3"/>
  <c r="R240" i="3"/>
  <c r="P240" i="3"/>
  <c r="BI239" i="3"/>
  <c r="BH239" i="3"/>
  <c r="BG239" i="3"/>
  <c r="BF239" i="3"/>
  <c r="T239" i="3"/>
  <c r="R239" i="3"/>
  <c r="P239" i="3"/>
  <c r="BI238" i="3"/>
  <c r="BH238" i="3"/>
  <c r="BG238" i="3"/>
  <c r="BF238" i="3"/>
  <c r="T238" i="3"/>
  <c r="R238" i="3"/>
  <c r="P238" i="3"/>
  <c r="BI237" i="3"/>
  <c r="BH237" i="3"/>
  <c r="BG237" i="3"/>
  <c r="BF237" i="3"/>
  <c r="T237" i="3"/>
  <c r="R237" i="3"/>
  <c r="P237" i="3"/>
  <c r="BI236" i="3"/>
  <c r="BH236" i="3"/>
  <c r="BG236" i="3"/>
  <c r="BF236" i="3"/>
  <c r="T236" i="3"/>
  <c r="R236" i="3"/>
  <c r="P236" i="3"/>
  <c r="BI235" i="3"/>
  <c r="BH235" i="3"/>
  <c r="BG235" i="3"/>
  <c r="BF235" i="3"/>
  <c r="T235" i="3"/>
  <c r="R235" i="3"/>
  <c r="P235" i="3"/>
  <c r="BI234" i="3"/>
  <c r="BH234" i="3"/>
  <c r="BG234" i="3"/>
  <c r="BF234" i="3"/>
  <c r="T234" i="3"/>
  <c r="R234" i="3"/>
  <c r="P234" i="3"/>
  <c r="BI233" i="3"/>
  <c r="BH233" i="3"/>
  <c r="BG233" i="3"/>
  <c r="BF233" i="3"/>
  <c r="T233" i="3"/>
  <c r="R233" i="3"/>
  <c r="P233" i="3"/>
  <c r="BI232" i="3"/>
  <c r="BH232" i="3"/>
  <c r="BG232" i="3"/>
  <c r="BF232" i="3"/>
  <c r="T232" i="3"/>
  <c r="R232" i="3"/>
  <c r="P232" i="3"/>
  <c r="BI231" i="3"/>
  <c r="BH231" i="3"/>
  <c r="BG231" i="3"/>
  <c r="BF231" i="3"/>
  <c r="T231" i="3"/>
  <c r="R231" i="3"/>
  <c r="P231" i="3"/>
  <c r="BI229" i="3"/>
  <c r="BH229" i="3"/>
  <c r="BG229" i="3"/>
  <c r="BF229" i="3"/>
  <c r="T229" i="3"/>
  <c r="T228" i="3" s="1"/>
  <c r="R229" i="3"/>
  <c r="R228" i="3"/>
  <c r="P229" i="3"/>
  <c r="P228" i="3" s="1"/>
  <c r="BI227" i="3"/>
  <c r="BH227" i="3"/>
  <c r="BG227" i="3"/>
  <c r="BF227" i="3"/>
  <c r="T227" i="3"/>
  <c r="R227" i="3"/>
  <c r="P227" i="3"/>
  <c r="BI226" i="3"/>
  <c r="BH226" i="3"/>
  <c r="BG226" i="3"/>
  <c r="BF226" i="3"/>
  <c r="T226" i="3"/>
  <c r="R226" i="3"/>
  <c r="P226" i="3"/>
  <c r="BI224" i="3"/>
  <c r="BH224" i="3"/>
  <c r="BG224" i="3"/>
  <c r="BF224" i="3"/>
  <c r="T224" i="3"/>
  <c r="R224" i="3"/>
  <c r="P224" i="3"/>
  <c r="BI223" i="3"/>
  <c r="BH223" i="3"/>
  <c r="BG223" i="3"/>
  <c r="BF223" i="3"/>
  <c r="T223" i="3"/>
  <c r="R223" i="3"/>
  <c r="P223" i="3"/>
  <c r="BI222" i="3"/>
  <c r="BH222" i="3"/>
  <c r="BG222" i="3"/>
  <c r="BF222" i="3"/>
  <c r="T222" i="3"/>
  <c r="R222" i="3"/>
  <c r="P222" i="3"/>
  <c r="BI221" i="3"/>
  <c r="BH221" i="3"/>
  <c r="BG221" i="3"/>
  <c r="BF221" i="3"/>
  <c r="T221" i="3"/>
  <c r="R221" i="3"/>
  <c r="P221" i="3"/>
  <c r="BI220" i="3"/>
  <c r="BH220" i="3"/>
  <c r="BG220" i="3"/>
  <c r="BF220" i="3"/>
  <c r="T220" i="3"/>
  <c r="R220" i="3"/>
  <c r="P220" i="3"/>
  <c r="BI219" i="3"/>
  <c r="BH219" i="3"/>
  <c r="BG219" i="3"/>
  <c r="BF219" i="3"/>
  <c r="T219" i="3"/>
  <c r="R219" i="3"/>
  <c r="P219" i="3"/>
  <c r="BI218" i="3"/>
  <c r="BH218" i="3"/>
  <c r="BG218" i="3"/>
  <c r="BF218" i="3"/>
  <c r="T218" i="3"/>
  <c r="R218" i="3"/>
  <c r="P218" i="3"/>
  <c r="BI217" i="3"/>
  <c r="BH217" i="3"/>
  <c r="BG217" i="3"/>
  <c r="BF217" i="3"/>
  <c r="T217" i="3"/>
  <c r="R217" i="3"/>
  <c r="P217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4" i="3"/>
  <c r="BH214" i="3"/>
  <c r="BG214" i="3"/>
  <c r="BF214" i="3"/>
  <c r="T214" i="3"/>
  <c r="R214" i="3"/>
  <c r="P214" i="3"/>
  <c r="BI213" i="3"/>
  <c r="BH213" i="3"/>
  <c r="BG213" i="3"/>
  <c r="BF213" i="3"/>
  <c r="T213" i="3"/>
  <c r="R213" i="3"/>
  <c r="P213" i="3"/>
  <c r="BI212" i="3"/>
  <c r="BH212" i="3"/>
  <c r="BG212" i="3"/>
  <c r="BF212" i="3"/>
  <c r="T212" i="3"/>
  <c r="R212" i="3"/>
  <c r="P212" i="3"/>
  <c r="BI210" i="3"/>
  <c r="BH210" i="3"/>
  <c r="BG210" i="3"/>
  <c r="BF210" i="3"/>
  <c r="T210" i="3"/>
  <c r="R210" i="3"/>
  <c r="P210" i="3"/>
  <c r="BI209" i="3"/>
  <c r="BH209" i="3"/>
  <c r="BG209" i="3"/>
  <c r="BF209" i="3"/>
  <c r="T209" i="3"/>
  <c r="R209" i="3"/>
  <c r="P209" i="3"/>
  <c r="BI208" i="3"/>
  <c r="BH208" i="3"/>
  <c r="BG208" i="3"/>
  <c r="BF208" i="3"/>
  <c r="T208" i="3"/>
  <c r="R208" i="3"/>
  <c r="P208" i="3"/>
  <c r="BI207" i="3"/>
  <c r="BH207" i="3"/>
  <c r="BG207" i="3"/>
  <c r="BF207" i="3"/>
  <c r="T207" i="3"/>
  <c r="R207" i="3"/>
  <c r="P207" i="3"/>
  <c r="BI206" i="3"/>
  <c r="BH206" i="3"/>
  <c r="BG206" i="3"/>
  <c r="BF206" i="3"/>
  <c r="T206" i="3"/>
  <c r="R206" i="3"/>
  <c r="P206" i="3"/>
  <c r="BI205" i="3"/>
  <c r="BH205" i="3"/>
  <c r="BG205" i="3"/>
  <c r="BF205" i="3"/>
  <c r="T205" i="3"/>
  <c r="R205" i="3"/>
  <c r="P205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9" i="3"/>
  <c r="BH199" i="3"/>
  <c r="BG199" i="3"/>
  <c r="BF199" i="3"/>
  <c r="T199" i="3"/>
  <c r="R199" i="3"/>
  <c r="P199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5" i="3"/>
  <c r="BH195" i="3"/>
  <c r="BG195" i="3"/>
  <c r="BF195" i="3"/>
  <c r="T195" i="3"/>
  <c r="R195" i="3"/>
  <c r="P195" i="3"/>
  <c r="BI194" i="3"/>
  <c r="BH194" i="3"/>
  <c r="BG194" i="3"/>
  <c r="BF194" i="3"/>
  <c r="T194" i="3"/>
  <c r="R194" i="3"/>
  <c r="P194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F125" i="3"/>
  <c r="F124" i="3"/>
  <c r="F122" i="3"/>
  <c r="E120" i="3"/>
  <c r="F92" i="3"/>
  <c r="F91" i="3"/>
  <c r="F89" i="3"/>
  <c r="E87" i="3"/>
  <c r="J24" i="3"/>
  <c r="E24" i="3"/>
  <c r="J125" i="3" s="1"/>
  <c r="J23" i="3"/>
  <c r="J21" i="3"/>
  <c r="E21" i="3"/>
  <c r="J91" i="3"/>
  <c r="J20" i="3"/>
  <c r="J12" i="3"/>
  <c r="J122" i="3" s="1"/>
  <c r="E7" i="3"/>
  <c r="E118" i="3" s="1"/>
  <c r="J37" i="2"/>
  <c r="J36" i="2"/>
  <c r="AY95" i="1"/>
  <c r="J35" i="2"/>
  <c r="AX95" i="1" s="1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T233" i="2" s="1"/>
  <c r="R234" i="2"/>
  <c r="R233" i="2" s="1"/>
  <c r="P234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F125" i="2"/>
  <c r="F124" i="2"/>
  <c r="F122" i="2"/>
  <c r="E120" i="2"/>
  <c r="F92" i="2"/>
  <c r="F91" i="2"/>
  <c r="F89" i="2"/>
  <c r="E87" i="2"/>
  <c r="J24" i="2"/>
  <c r="E24" i="2"/>
  <c r="J125" i="2"/>
  <c r="J23" i="2"/>
  <c r="J21" i="2"/>
  <c r="E21" i="2"/>
  <c r="J124" i="2"/>
  <c r="J20" i="2"/>
  <c r="J12" i="2"/>
  <c r="J122" i="2" s="1"/>
  <c r="E7" i="2"/>
  <c r="E118" i="2" s="1"/>
  <c r="L90" i="1"/>
  <c r="AM90" i="1"/>
  <c r="AM89" i="1"/>
  <c r="L89" i="1"/>
  <c r="AM87" i="1"/>
  <c r="L87" i="1"/>
  <c r="L85" i="1"/>
  <c r="L84" i="1"/>
  <c r="BK189" i="2"/>
  <c r="J183" i="2"/>
  <c r="BK180" i="2"/>
  <c r="BK176" i="2"/>
  <c r="J173" i="2"/>
  <c r="J170" i="2"/>
  <c r="J165" i="2"/>
  <c r="BK160" i="2"/>
  <c r="J156" i="2"/>
  <c r="BK150" i="2"/>
  <c r="BK145" i="2"/>
  <c r="J142" i="2"/>
  <c r="BK137" i="2"/>
  <c r="J134" i="2"/>
  <c r="BK149" i="3"/>
  <c r="J244" i="3"/>
  <c r="BK205" i="3"/>
  <c r="J184" i="3"/>
  <c r="J151" i="3"/>
  <c r="BK134" i="3"/>
  <c r="BK220" i="3"/>
  <c r="BK206" i="3"/>
  <c r="BK245" i="3"/>
  <c r="J217" i="3"/>
  <c r="J175" i="3"/>
  <c r="J158" i="3"/>
  <c r="J137" i="3"/>
  <c r="J231" i="3"/>
  <c r="BK193" i="3"/>
  <c r="J143" i="3"/>
  <c r="J227" i="3"/>
  <c r="J173" i="3"/>
  <c r="BK154" i="3"/>
  <c r="BK136" i="3"/>
  <c r="J233" i="4"/>
  <c r="BK220" i="4"/>
  <c r="J155" i="4"/>
  <c r="J141" i="4"/>
  <c r="J245" i="4"/>
  <c r="BK222" i="4"/>
  <c r="J179" i="4"/>
  <c r="BK142" i="4"/>
  <c r="BK244" i="4"/>
  <c r="J210" i="4"/>
  <c r="J190" i="4"/>
  <c r="J178" i="4"/>
  <c r="J257" i="4"/>
  <c r="BK243" i="4"/>
  <c r="J218" i="4"/>
  <c r="J181" i="4"/>
  <c r="BK162" i="4"/>
  <c r="J230" i="4"/>
  <c r="J206" i="4"/>
  <c r="J185" i="4"/>
  <c r="BK153" i="4"/>
  <c r="BK241" i="4"/>
  <c r="BK206" i="4"/>
  <c r="J148" i="4"/>
  <c r="BK239" i="4"/>
  <c r="BK207" i="4"/>
  <c r="BK167" i="4"/>
  <c r="BK138" i="4"/>
  <c r="J175" i="4"/>
  <c r="BK147" i="4"/>
  <c r="J247" i="2"/>
  <c r="BK244" i="2"/>
  <c r="BK241" i="2"/>
  <c r="J239" i="2"/>
  <c r="BK234" i="2"/>
  <c r="BK228" i="2"/>
  <c r="J224" i="2"/>
  <c r="BK220" i="2"/>
  <c r="J218" i="2"/>
  <c r="BK212" i="2"/>
  <c r="BK208" i="2"/>
  <c r="J204" i="2"/>
  <c r="J201" i="2"/>
  <c r="BK196" i="2"/>
  <c r="J194" i="2"/>
  <c r="J190" i="2"/>
  <c r="J185" i="2"/>
  <c r="J181" i="2"/>
  <c r="J177" i="2"/>
  <c r="J169" i="2"/>
  <c r="J166" i="2"/>
  <c r="J162" i="2"/>
  <c r="J158" i="2"/>
  <c r="J155" i="2"/>
  <c r="BK151" i="2"/>
  <c r="J148" i="2"/>
  <c r="BK143" i="2"/>
  <c r="BK138" i="2"/>
  <c r="BK132" i="2"/>
  <c r="BK242" i="3"/>
  <c r="BK199" i="3"/>
  <c r="BK179" i="3"/>
  <c r="J138" i="3"/>
  <c r="BK239" i="3"/>
  <c r="J213" i="3"/>
  <c r="J176" i="3"/>
  <c r="J236" i="3"/>
  <c r="J189" i="3"/>
  <c r="BK165" i="3"/>
  <c r="BK144" i="3"/>
  <c r="BK237" i="3"/>
  <c r="J223" i="3"/>
  <c r="BK156" i="3"/>
  <c r="BK229" i="3"/>
  <c r="BK197" i="3"/>
  <c r="BK162" i="3"/>
  <c r="J142" i="3"/>
  <c r="BK255" i="4"/>
  <c r="J217" i="4"/>
  <c r="J194" i="4"/>
  <c r="J138" i="4"/>
  <c r="BK233" i="4"/>
  <c r="BK185" i="4"/>
  <c r="J147" i="4"/>
  <c r="BK253" i="4"/>
  <c r="J221" i="4"/>
  <c r="BK200" i="4"/>
  <c r="J180" i="4"/>
  <c r="J169" i="4"/>
  <c r="BK235" i="4"/>
  <c r="BK201" i="4"/>
  <c r="BK166" i="4"/>
  <c r="J135" i="4"/>
  <c r="BK216" i="4"/>
  <c r="BK194" i="4"/>
  <c r="J163" i="4"/>
  <c r="J254" i="4"/>
  <c r="J222" i="4"/>
  <c r="J177" i="4"/>
  <c r="BK140" i="4"/>
  <c r="J225" i="4"/>
  <c r="J204" i="4"/>
  <c r="BK165" i="4"/>
  <c r="BK132" i="4"/>
  <c r="J176" i="4"/>
  <c r="J151" i="4"/>
  <c r="BK245" i="2"/>
  <c r="BK242" i="2"/>
  <c r="BK239" i="2"/>
  <c r="J236" i="2"/>
  <c r="BK229" i="2"/>
  <c r="J226" i="2"/>
  <c r="BK222" i="2"/>
  <c r="J220" i="2"/>
  <c r="BK214" i="2"/>
  <c r="BK211" i="2"/>
  <c r="J207" i="2"/>
  <c r="BK202" i="2"/>
  <c r="J198" i="2"/>
  <c r="J195" i="2"/>
  <c r="J189" i="2"/>
  <c r="BK185" i="2"/>
  <c r="BK181" i="2"/>
  <c r="BK177" i="2"/>
  <c r="J174" i="2"/>
  <c r="BK169" i="2"/>
  <c r="J167" i="2"/>
  <c r="BK163" i="2"/>
  <c r="BK159" i="2"/>
  <c r="BK156" i="2"/>
  <c r="BK152" i="2"/>
  <c r="J147" i="2"/>
  <c r="BK141" i="2"/>
  <c r="BK136" i="2"/>
  <c r="J133" i="2"/>
  <c r="J133" i="3"/>
  <c r="J212" i="3"/>
  <c r="J187" i="3"/>
  <c r="J163" i="3"/>
  <c r="BK137" i="3"/>
  <c r="J242" i="3"/>
  <c r="BK218" i="3"/>
  <c r="BK186" i="3"/>
  <c r="J222" i="3"/>
  <c r="J204" i="3"/>
  <c r="J172" i="3"/>
  <c r="BK131" i="3"/>
  <c r="BK217" i="3"/>
  <c r="J162" i="3"/>
  <c r="BK210" i="3"/>
  <c r="J167" i="3"/>
  <c r="BK141" i="3"/>
  <c r="BK254" i="4"/>
  <c r="J227" i="4"/>
  <c r="BK208" i="4"/>
  <c r="J160" i="4"/>
  <c r="BK148" i="4"/>
  <c r="J253" i="4"/>
  <c r="J241" i="4"/>
  <c r="J203" i="4"/>
  <c r="BK168" i="4"/>
  <c r="BK135" i="4"/>
  <c r="J250" i="4"/>
  <c r="BK225" i="4"/>
  <c r="J198" i="4"/>
  <c r="J182" i="4"/>
  <c r="J171" i="4"/>
  <c r="J247" i="4"/>
  <c r="J220" i="4"/>
  <c r="BK182" i="4"/>
  <c r="BK160" i="4"/>
  <c r="BK250" i="4"/>
  <c r="BK212" i="4"/>
  <c r="BK191" i="4"/>
  <c r="J134" i="4"/>
  <c r="BK234" i="4"/>
  <c r="J195" i="4"/>
  <c r="J149" i="4"/>
  <c r="J228" i="4"/>
  <c r="BK193" i="4"/>
  <c r="J184" i="4"/>
  <c r="J168" i="4"/>
  <c r="J136" i="4"/>
  <c r="BK246" i="2"/>
  <c r="BK243" i="2"/>
  <c r="J240" i="2"/>
  <c r="BK236" i="2"/>
  <c r="J231" i="2"/>
  <c r="BK227" i="2"/>
  <c r="BK224" i="2"/>
  <c r="J221" i="2"/>
  <c r="BK217" i="2"/>
  <c r="BK213" i="2"/>
  <c r="J210" i="2"/>
  <c r="J208" i="2"/>
  <c r="J203" i="2"/>
  <c r="J200" i="2"/>
  <c r="BK195" i="2"/>
  <c r="BK190" i="2"/>
  <c r="BK184" i="2"/>
  <c r="J179" i="2"/>
  <c r="BK173" i="2"/>
  <c r="BK170" i="2"/>
  <c r="BK164" i="2"/>
  <c r="J159" i="2"/>
  <c r="BK154" i="2"/>
  <c r="J152" i="2"/>
  <c r="J149" i="2"/>
  <c r="J145" i="2"/>
  <c r="J141" i="2"/>
  <c r="J138" i="2"/>
  <c r="BK134" i="2"/>
  <c r="AS94" i="1"/>
  <c r="J215" i="3"/>
  <c r="BK200" i="3"/>
  <c r="BK187" i="3"/>
  <c r="BK178" i="3"/>
  <c r="J169" i="3"/>
  <c r="J154" i="3"/>
  <c r="J150" i="3"/>
  <c r="BK244" i="3"/>
  <c r="J226" i="3"/>
  <c r="J220" i="3"/>
  <c r="J206" i="3"/>
  <c r="BK192" i="3"/>
  <c r="BK177" i="3"/>
  <c r="BK159" i="3"/>
  <c r="BK147" i="3"/>
  <c r="BK219" i="3"/>
  <c r="BK182" i="3"/>
  <c r="BK157" i="3"/>
  <c r="J135" i="3"/>
  <c r="BK215" i="3"/>
  <c r="J180" i="3"/>
  <c r="J238" i="3"/>
  <c r="BK214" i="3"/>
  <c r="J197" i="3"/>
  <c r="BK173" i="3"/>
  <c r="BK153" i="3"/>
  <c r="J239" i="3"/>
  <c r="J224" i="3"/>
  <c r="BK171" i="3"/>
  <c r="J139" i="3"/>
  <c r="BK226" i="3"/>
  <c r="BK172" i="3"/>
  <c r="J145" i="3"/>
  <c r="J236" i="4"/>
  <c r="BK210" i="4"/>
  <c r="J187" i="4"/>
  <c r="J144" i="4"/>
  <c r="BK236" i="4"/>
  <c r="J200" i="4"/>
  <c r="BK171" i="4"/>
  <c r="BK155" i="4"/>
  <c r="BK257" i="4"/>
  <c r="BK228" i="4"/>
  <c r="BK202" i="4"/>
  <c r="J189" i="4"/>
  <c r="BK173" i="4"/>
  <c r="J248" i="4"/>
  <c r="BK230" i="4"/>
  <c r="J196" i="4"/>
  <c r="J165" i="4"/>
  <c r="BK141" i="4"/>
  <c r="BK217" i="4"/>
  <c r="J202" i="4"/>
  <c r="J159" i="4"/>
  <c r="J131" i="4"/>
  <c r="J212" i="4"/>
  <c r="BK174" i="4"/>
  <c r="BK134" i="4"/>
  <c r="BK214" i="4"/>
  <c r="BK176" i="4"/>
  <c r="J152" i="4"/>
  <c r="BK180" i="4"/>
  <c r="J162" i="4"/>
  <c r="J143" i="4"/>
  <c r="BK247" i="2"/>
  <c r="J243" i="2"/>
  <c r="BK238" i="2"/>
  <c r="J234" i="2"/>
  <c r="BK226" i="2"/>
  <c r="J223" i="2"/>
  <c r="BK219" i="2"/>
  <c r="J217" i="2"/>
  <c r="J213" i="2"/>
  <c r="BK209" i="2"/>
  <c r="BK207" i="2"/>
  <c r="BK203" i="2"/>
  <c r="BK200" i="2"/>
  <c r="J196" i="2"/>
  <c r="BK191" i="2"/>
  <c r="BK187" i="2"/>
  <c r="BK183" i="2"/>
  <c r="J180" i="2"/>
  <c r="BK175" i="2"/>
  <c r="BK172" i="2"/>
  <c r="BK168" i="2"/>
  <c r="BK165" i="2"/>
  <c r="J160" i="2"/>
  <c r="BK155" i="2"/>
  <c r="BK147" i="2"/>
  <c r="BK142" i="2"/>
  <c r="J139" i="2"/>
  <c r="J135" i="2"/>
  <c r="BK131" i="2"/>
  <c r="J241" i="3"/>
  <c r="J234" i="3"/>
  <c r="J209" i="3"/>
  <c r="J201" i="3"/>
  <c r="J191" i="3"/>
  <c r="J182" i="3"/>
  <c r="BK175" i="3"/>
  <c r="BK168" i="3"/>
  <c r="J153" i="3"/>
  <c r="BK236" i="3"/>
  <c r="BK223" i="3"/>
  <c r="BK216" i="3"/>
  <c r="BK204" i="3"/>
  <c r="J186" i="3"/>
  <c r="BK176" i="3"/>
  <c r="J155" i="3"/>
  <c r="J136" i="3"/>
  <c r="BK227" i="3"/>
  <c r="BK189" i="3"/>
  <c r="J178" i="3"/>
  <c r="J148" i="3"/>
  <c r="J131" i="3"/>
  <c r="J219" i="3"/>
  <c r="J195" i="3"/>
  <c r="BK243" i="3"/>
  <c r="J205" i="3"/>
  <c r="BK181" i="3"/>
  <c r="BK170" i="3"/>
  <c r="J147" i="3"/>
  <c r="J232" i="3"/>
  <c r="J194" i="3"/>
  <c r="J152" i="3"/>
  <c r="BK224" i="3"/>
  <c r="J170" i="3"/>
  <c r="BK150" i="3"/>
  <c r="BK135" i="3"/>
  <c r="J232" i="4"/>
  <c r="BK218" i="4"/>
  <c r="BK197" i="4"/>
  <c r="BK149" i="4"/>
  <c r="J252" i="4"/>
  <c r="J238" i="4"/>
  <c r="J197" i="4"/>
  <c r="BK163" i="4"/>
  <c r="BK133" i="4"/>
  <c r="BK247" i="4"/>
  <c r="BK209" i="4"/>
  <c r="BK186" i="4"/>
  <c r="J249" i="4"/>
  <c r="J231" i="4"/>
  <c r="J215" i="4"/>
  <c r="J173" i="4"/>
  <c r="BK150" i="4"/>
  <c r="J229" i="4"/>
  <c r="J207" i="4"/>
  <c r="BK187" i="4"/>
  <c r="BK156" i="4"/>
  <c r="J239" i="4"/>
  <c r="BK198" i="4"/>
  <c r="BK164" i="4"/>
  <c r="J244" i="4"/>
  <c r="J208" i="4"/>
  <c r="BK172" i="4"/>
  <c r="J142" i="4"/>
  <c r="J172" i="4"/>
  <c r="BK144" i="4"/>
  <c r="J248" i="2"/>
  <c r="J245" i="2"/>
  <c r="J241" i="2"/>
  <c r="BK237" i="2"/>
  <c r="BK231" i="2"/>
  <c r="J227" i="2"/>
  <c r="BK223" i="2"/>
  <c r="J219" i="2"/>
  <c r="J214" i="2"/>
  <c r="BK210" i="2"/>
  <c r="J206" i="2"/>
  <c r="BK201" i="2"/>
  <c r="J197" i="2"/>
  <c r="J192" i="2"/>
  <c r="J188" i="2"/>
  <c r="J184" i="2"/>
  <c r="BK179" i="2"/>
  <c r="J176" i="2"/>
  <c r="J172" i="2"/>
  <c r="J168" i="2"/>
  <c r="J164" i="2"/>
  <c r="BK158" i="2"/>
  <c r="J154" i="2"/>
  <c r="J150" i="2"/>
  <c r="J143" i="2"/>
  <c r="J140" i="2"/>
  <c r="J136" i="2"/>
  <c r="J132" i="2"/>
  <c r="J245" i="3"/>
  <c r="J218" i="3"/>
  <c r="BK208" i="3"/>
  <c r="BK194" i="3"/>
  <c r="BK185" i="3"/>
  <c r="J174" i="3"/>
  <c r="BK155" i="3"/>
  <c r="BK142" i="3"/>
  <c r="J240" i="3"/>
  <c r="BK234" i="3"/>
  <c r="BK221" i="3"/>
  <c r="J207" i="3"/>
  <c r="J199" i="3"/>
  <c r="J185" i="3"/>
  <c r="J166" i="3"/>
  <c r="BK151" i="3"/>
  <c r="BK143" i="3"/>
  <c r="BK238" i="3"/>
  <c r="BK203" i="3"/>
  <c r="J181" i="3"/>
  <c r="J141" i="3"/>
  <c r="BK232" i="3"/>
  <c r="J210" i="3"/>
  <c r="BK166" i="3"/>
  <c r="J235" i="3"/>
  <c r="BK207" i="3"/>
  <c r="J177" i="3"/>
  <c r="BK163" i="3"/>
  <c r="J233" i="3"/>
  <c r="J198" i="3"/>
  <c r="J157" i="3"/>
  <c r="J132" i="3"/>
  <c r="BK180" i="3"/>
  <c r="J160" i="3"/>
  <c r="BK140" i="3"/>
  <c r="BK249" i="4"/>
  <c r="BK224" i="4"/>
  <c r="J201" i="4"/>
  <c r="BK152" i="4"/>
  <c r="J133" i="4"/>
  <c r="BK229" i="4"/>
  <c r="BK189" i="4"/>
  <c r="J166" i="4"/>
  <c r="J145" i="4"/>
  <c r="J251" i="4"/>
  <c r="J214" i="4"/>
  <c r="J191" i="4"/>
  <c r="BK179" i="4"/>
  <c r="J256" i="4"/>
  <c r="BK245" i="4"/>
  <c r="J219" i="4"/>
  <c r="J188" i="4"/>
  <c r="J164" i="4"/>
  <c r="J137" i="4"/>
  <c r="J226" i="4"/>
  <c r="BK190" i="4"/>
  <c r="BK157" i="4"/>
  <c r="BK246" i="4"/>
  <c r="BK184" i="4"/>
  <c r="BK143" i="4"/>
  <c r="J224" i="4"/>
  <c r="BK178" i="4"/>
  <c r="BK145" i="4"/>
  <c r="BK177" i="4"/>
  <c r="BK159" i="4"/>
  <c r="BK137" i="4"/>
  <c r="J246" i="2"/>
  <c r="J242" i="2"/>
  <c r="J238" i="2"/>
  <c r="BK232" i="2"/>
  <c r="J229" i="2"/>
  <c r="BK225" i="2"/>
  <c r="BK221" i="2"/>
  <c r="BK218" i="2"/>
  <c r="J215" i="2"/>
  <c r="J211" i="2"/>
  <c r="BK206" i="2"/>
  <c r="J202" i="2"/>
  <c r="BK197" i="2"/>
  <c r="BK194" i="2"/>
  <c r="J191" i="2"/>
  <c r="J187" i="2"/>
  <c r="J182" i="2"/>
  <c r="BK178" i="2"/>
  <c r="BK174" i="2"/>
  <c r="BK171" i="2"/>
  <c r="BK166" i="2"/>
  <c r="J163" i="2"/>
  <c r="BK157" i="2"/>
  <c r="J153" i="2"/>
  <c r="BK149" i="2"/>
  <c r="J144" i="2"/>
  <c r="BK140" i="2"/>
  <c r="J137" i="2"/>
  <c r="BK133" i="2"/>
  <c r="BK233" i="3"/>
  <c r="BK195" i="3"/>
  <c r="BK174" i="3"/>
  <c r="J140" i="3"/>
  <c r="BK231" i="3"/>
  <c r="BK209" i="3"/>
  <c r="J165" i="3"/>
  <c r="J221" i="3"/>
  <c r="BK198" i="3"/>
  <c r="BK169" i="3"/>
  <c r="BK139" i="3"/>
  <c r="J216" i="3"/>
  <c r="J149" i="3"/>
  <c r="J134" i="3"/>
  <c r="J200" i="3"/>
  <c r="J156" i="3"/>
  <c r="BK132" i="3"/>
  <c r="J243" i="4"/>
  <c r="BK226" i="4"/>
  <c r="BK203" i="4"/>
  <c r="J157" i="4"/>
  <c r="J246" i="4"/>
  <c r="BK227" i="4"/>
  <c r="J186" i="4"/>
  <c r="J150" i="4"/>
  <c r="BK252" i="4"/>
  <c r="J235" i="4"/>
  <c r="J193" i="4"/>
  <c r="BK238" i="4"/>
  <c r="BK169" i="4"/>
  <c r="J139" i="4"/>
  <c r="BK219" i="4"/>
  <c r="BK195" i="4"/>
  <c r="J156" i="4"/>
  <c r="BK139" i="4"/>
  <c r="BK170" i="4"/>
  <c r="J140" i="4"/>
  <c r="BK248" i="2"/>
  <c r="J244" i="2"/>
  <c r="BK240" i="2"/>
  <c r="J237" i="2"/>
  <c r="J232" i="2"/>
  <c r="J228" i="2"/>
  <c r="J225" i="2"/>
  <c r="J222" i="2"/>
  <c r="BK215" i="2"/>
  <c r="J212" i="2"/>
  <c r="J209" i="2"/>
  <c r="BK204" i="2"/>
  <c r="BK198" i="2"/>
  <c r="BK192" i="2"/>
  <c r="BK188" i="2"/>
  <c r="BK182" i="2"/>
  <c r="J178" i="2"/>
  <c r="J175" i="2"/>
  <c r="J171" i="2"/>
  <c r="BK167" i="2"/>
  <c r="BK162" i="2"/>
  <c r="J157" i="2"/>
  <c r="BK153" i="2"/>
  <c r="J151" i="2"/>
  <c r="BK148" i="2"/>
  <c r="BK144" i="2"/>
  <c r="BK139" i="2"/>
  <c r="BK135" i="2"/>
  <c r="J131" i="2"/>
  <c r="J243" i="3"/>
  <c r="BK240" i="3"/>
  <c r="BK212" i="3"/>
  <c r="J203" i="3"/>
  <c r="BK188" i="3"/>
  <c r="J179" i="3"/>
  <c r="J171" i="3"/>
  <c r="BK160" i="3"/>
  <c r="BK148" i="3"/>
  <c r="BK241" i="3"/>
  <c r="BK235" i="3"/>
  <c r="BK222" i="3"/>
  <c r="J208" i="3"/>
  <c r="J193" i="3"/>
  <c r="BK184" i="3"/>
  <c r="BK167" i="3"/>
  <c r="BK152" i="3"/>
  <c r="BK145" i="3"/>
  <c r="J214" i="3"/>
  <c r="BK201" i="3"/>
  <c r="BK158" i="3"/>
  <c r="J237" i="3"/>
  <c r="BK191" i="3"/>
  <c r="J159" i="3"/>
  <c r="BK213" i="3"/>
  <c r="J188" i="3"/>
  <c r="J164" i="3"/>
  <c r="BK133" i="3"/>
  <c r="J229" i="3"/>
  <c r="J168" i="3"/>
  <c r="BK138" i="3"/>
  <c r="J192" i="3"/>
  <c r="BK164" i="3"/>
  <c r="J144" i="3"/>
  <c r="BK256" i="4"/>
  <c r="BK213" i="4"/>
  <c r="BK188" i="4"/>
  <c r="BK151" i="4"/>
  <c r="BK248" i="4"/>
  <c r="BK215" i="4"/>
  <c r="BK183" i="4"/>
  <c r="J158" i="4"/>
  <c r="BK131" i="4"/>
  <c r="J234" i="4"/>
  <c r="BK204" i="4"/>
  <c r="J183" i="4"/>
  <c r="BK175" i="4"/>
  <c r="J255" i="4"/>
  <c r="BK232" i="4"/>
  <c r="J209" i="4"/>
  <c r="J170" i="4"/>
  <c r="J153" i="4"/>
  <c r="BK231" i="4"/>
  <c r="J213" i="4"/>
  <c r="BK196" i="4"/>
  <c r="BK158" i="4"/>
  <c r="BK251" i="4"/>
  <c r="J216" i="4"/>
  <c r="J167" i="4"/>
  <c r="BK136" i="4"/>
  <c r="BK221" i="4"/>
  <c r="J174" i="4"/>
  <c r="BK154" i="4"/>
  <c r="BK181" i="4"/>
  <c r="J154" i="4"/>
  <c r="J132" i="4"/>
  <c r="J34" i="2" l="1"/>
  <c r="F35" i="2"/>
  <c r="F36" i="2"/>
  <c r="F37" i="2"/>
  <c r="BD95" i="1" s="1"/>
  <c r="F34" i="2"/>
  <c r="BA95" i="1" s="1"/>
  <c r="BK146" i="2"/>
  <c r="J146" i="2"/>
  <c r="J99" i="2" s="1"/>
  <c r="BK186" i="2"/>
  <c r="J186" i="2" s="1"/>
  <c r="J101" i="2" s="1"/>
  <c r="R193" i="2"/>
  <c r="BK216" i="2"/>
  <c r="J216" i="2" s="1"/>
  <c r="J105" i="2" s="1"/>
  <c r="BK235" i="2"/>
  <c r="J235" i="2" s="1"/>
  <c r="J108" i="2" s="1"/>
  <c r="T130" i="3"/>
  <c r="T161" i="3"/>
  <c r="T183" i="3"/>
  <c r="T190" i="3"/>
  <c r="R196" i="3"/>
  <c r="R202" i="3"/>
  <c r="R211" i="3"/>
  <c r="BK225" i="3"/>
  <c r="J225" i="3" s="1"/>
  <c r="J106" i="3" s="1"/>
  <c r="BK230" i="3"/>
  <c r="J230" i="3" s="1"/>
  <c r="J108" i="3" s="1"/>
  <c r="R161" i="4"/>
  <c r="BK130" i="2"/>
  <c r="J130" i="2" s="1"/>
  <c r="J98" i="2" s="1"/>
  <c r="P161" i="2"/>
  <c r="BK193" i="2"/>
  <c r="J193" i="2" s="1"/>
  <c r="J102" i="2" s="1"/>
  <c r="T199" i="2"/>
  <c r="P216" i="2"/>
  <c r="P235" i="2"/>
  <c r="R130" i="3"/>
  <c r="T146" i="3"/>
  <c r="BK183" i="3"/>
  <c r="J183" i="3" s="1"/>
  <c r="J101" i="3" s="1"/>
  <c r="BK190" i="3"/>
  <c r="J190" i="3" s="1"/>
  <c r="J102" i="3" s="1"/>
  <c r="P196" i="3"/>
  <c r="BK202" i="3"/>
  <c r="J202" i="3" s="1"/>
  <c r="J104" i="3" s="1"/>
  <c r="T202" i="3"/>
  <c r="T211" i="3"/>
  <c r="T225" i="3"/>
  <c r="T230" i="3"/>
  <c r="T161" i="4"/>
  <c r="R199" i="4"/>
  <c r="BK223" i="4"/>
  <c r="J223" i="4" s="1"/>
  <c r="J105" i="4" s="1"/>
  <c r="T130" i="2"/>
  <c r="T146" i="2"/>
  <c r="R186" i="2"/>
  <c r="BK199" i="2"/>
  <c r="J199" i="2"/>
  <c r="J103" i="2" s="1"/>
  <c r="R216" i="2"/>
  <c r="R230" i="2"/>
  <c r="BK146" i="3"/>
  <c r="J146" i="3"/>
  <c r="J99" i="3" s="1"/>
  <c r="BK130" i="4"/>
  <c r="J130" i="4" s="1"/>
  <c r="J98" i="4" s="1"/>
  <c r="BK146" i="4"/>
  <c r="J146" i="4" s="1"/>
  <c r="J99" i="4" s="1"/>
  <c r="T192" i="4"/>
  <c r="P205" i="4"/>
  <c r="P211" i="4"/>
  <c r="R237" i="4"/>
  <c r="P130" i="2"/>
  <c r="R161" i="2"/>
  <c r="P193" i="2"/>
  <c r="P199" i="2"/>
  <c r="T216" i="2"/>
  <c r="T235" i="2"/>
  <c r="R161" i="3"/>
  <c r="R190" i="3"/>
  <c r="P161" i="4"/>
  <c r="T199" i="4"/>
  <c r="R211" i="4"/>
  <c r="BK237" i="4"/>
  <c r="J237" i="4" s="1"/>
  <c r="J106" i="4" s="1"/>
  <c r="BK242" i="4"/>
  <c r="J242" i="4"/>
  <c r="J108" i="4" s="1"/>
  <c r="P146" i="2"/>
  <c r="P186" i="2"/>
  <c r="BK205" i="2"/>
  <c r="J205" i="2"/>
  <c r="J104" i="2" s="1"/>
  <c r="T205" i="2"/>
  <c r="T230" i="2"/>
  <c r="BK130" i="3"/>
  <c r="J130" i="3" s="1"/>
  <c r="J98" i="3" s="1"/>
  <c r="BK161" i="3"/>
  <c r="J161" i="3" s="1"/>
  <c r="J100" i="3" s="1"/>
  <c r="R183" i="3"/>
  <c r="BK196" i="3"/>
  <c r="J196" i="3"/>
  <c r="J103" i="3"/>
  <c r="T196" i="3"/>
  <c r="BK211" i="3"/>
  <c r="J211" i="3" s="1"/>
  <c r="J105" i="3" s="1"/>
  <c r="P225" i="3"/>
  <c r="P230" i="3"/>
  <c r="P130" i="4"/>
  <c r="P146" i="4"/>
  <c r="BK192" i="4"/>
  <c r="J192" i="4" s="1"/>
  <c r="J101" i="4" s="1"/>
  <c r="P199" i="4"/>
  <c r="R205" i="4"/>
  <c r="P223" i="4"/>
  <c r="P237" i="4"/>
  <c r="T237" i="4"/>
  <c r="BK161" i="2"/>
  <c r="J161" i="2" s="1"/>
  <c r="J100" i="2" s="1"/>
  <c r="P130" i="3"/>
  <c r="P161" i="3"/>
  <c r="P183" i="3"/>
  <c r="P190" i="3"/>
  <c r="P202" i="3"/>
  <c r="P211" i="3"/>
  <c r="R225" i="3"/>
  <c r="R230" i="3"/>
  <c r="BK161" i="4"/>
  <c r="J161" i="4" s="1"/>
  <c r="J100" i="4" s="1"/>
  <c r="BK199" i="4"/>
  <c r="J199" i="4" s="1"/>
  <c r="J102" i="4" s="1"/>
  <c r="T205" i="4"/>
  <c r="T211" i="4"/>
  <c r="P242" i="4"/>
  <c r="T161" i="2"/>
  <c r="T193" i="2"/>
  <c r="R205" i="2"/>
  <c r="R235" i="2"/>
  <c r="P146" i="3"/>
  <c r="R130" i="4"/>
  <c r="T146" i="4"/>
  <c r="P192" i="4"/>
  <c r="BK205" i="4"/>
  <c r="J205" i="4" s="1"/>
  <c r="J103" i="4" s="1"/>
  <c r="T223" i="4"/>
  <c r="T129" i="4" s="1"/>
  <c r="T128" i="4" s="1"/>
  <c r="T242" i="4"/>
  <c r="R130" i="2"/>
  <c r="R146" i="2"/>
  <c r="T186" i="2"/>
  <c r="R199" i="2"/>
  <c r="P205" i="2"/>
  <c r="BK230" i="2"/>
  <c r="J230" i="2" s="1"/>
  <c r="J106" i="2" s="1"/>
  <c r="P230" i="2"/>
  <c r="R146" i="3"/>
  <c r="T130" i="4"/>
  <c r="R146" i="4"/>
  <c r="R192" i="4"/>
  <c r="BK211" i="4"/>
  <c r="J211" i="4" s="1"/>
  <c r="J104" i="4" s="1"/>
  <c r="R223" i="4"/>
  <c r="R242" i="4"/>
  <c r="BK228" i="3"/>
  <c r="J228" i="3" s="1"/>
  <c r="J107" i="3" s="1"/>
  <c r="BK240" i="4"/>
  <c r="J240" i="4" s="1"/>
  <c r="J107" i="4" s="1"/>
  <c r="BK233" i="2"/>
  <c r="J233" i="2" s="1"/>
  <c r="J107" i="2" s="1"/>
  <c r="J122" i="4"/>
  <c r="J125" i="4"/>
  <c r="BE133" i="4"/>
  <c r="BE135" i="4"/>
  <c r="BE139" i="4"/>
  <c r="BE151" i="4"/>
  <c r="BE152" i="4"/>
  <c r="BE153" i="4"/>
  <c r="BE155" i="4"/>
  <c r="BE156" i="4"/>
  <c r="BE157" i="4"/>
  <c r="BE160" i="4"/>
  <c r="BE162" i="4"/>
  <c r="BE164" i="4"/>
  <c r="BE166" i="4"/>
  <c r="BE131" i="4"/>
  <c r="BE136" i="4"/>
  <c r="BE137" i="4"/>
  <c r="BE141" i="4"/>
  <c r="BE158" i="4"/>
  <c r="BE175" i="4"/>
  <c r="BE187" i="4"/>
  <c r="BE210" i="4"/>
  <c r="BE222" i="4"/>
  <c r="BE229" i="4"/>
  <c r="BE247" i="4"/>
  <c r="E85" i="4"/>
  <c r="J91" i="4"/>
  <c r="BE147" i="4"/>
  <c r="BE163" i="4"/>
  <c r="BE168" i="4"/>
  <c r="BE172" i="4"/>
  <c r="BE173" i="4"/>
  <c r="BE207" i="4"/>
  <c r="BE208" i="4"/>
  <c r="BE220" i="4"/>
  <c r="BE227" i="4"/>
  <c r="BE230" i="4"/>
  <c r="BE236" i="4"/>
  <c r="BE244" i="4"/>
  <c r="BE245" i="4"/>
  <c r="BE132" i="4"/>
  <c r="BE138" i="4"/>
  <c r="BE150" i="4"/>
  <c r="BE154" i="4"/>
  <c r="BE167" i="4"/>
  <c r="BE171" i="4"/>
  <c r="BE176" i="4"/>
  <c r="BE186" i="4"/>
  <c r="BE198" i="4"/>
  <c r="BE209" i="4"/>
  <c r="BE215" i="4"/>
  <c r="BE218" i="4"/>
  <c r="BE219" i="4"/>
  <c r="BE224" i="4"/>
  <c r="BE225" i="4"/>
  <c r="BE233" i="4"/>
  <c r="BE239" i="4"/>
  <c r="BE246" i="4"/>
  <c r="BE253" i="4"/>
  <c r="BE254" i="4"/>
  <c r="BE159" i="4"/>
  <c r="BE169" i="4"/>
  <c r="BE174" i="4"/>
  <c r="BE183" i="4"/>
  <c r="BE184" i="4"/>
  <c r="BE189" i="4"/>
  <c r="BE191" i="4"/>
  <c r="BE193" i="4"/>
  <c r="BE194" i="4"/>
  <c r="BE195" i="4"/>
  <c r="BE202" i="4"/>
  <c r="BE203" i="4"/>
  <c r="BE204" i="4"/>
  <c r="BE221" i="4"/>
  <c r="BE234" i="4"/>
  <c r="BE179" i="4"/>
  <c r="BE181" i="4"/>
  <c r="BE182" i="4"/>
  <c r="BE185" i="4"/>
  <c r="BE196" i="4"/>
  <c r="BE197" i="4"/>
  <c r="BE201" i="4"/>
  <c r="BE206" i="4"/>
  <c r="BE217" i="4"/>
  <c r="BE238" i="4"/>
  <c r="BE243" i="4"/>
  <c r="BE249" i="4"/>
  <c r="BE255" i="4"/>
  <c r="BE256" i="4"/>
  <c r="BE144" i="4"/>
  <c r="BE148" i="4"/>
  <c r="BE149" i="4"/>
  <c r="BE165" i="4"/>
  <c r="BE170" i="4"/>
  <c r="BE177" i="4"/>
  <c r="BE178" i="4"/>
  <c r="BE180" i="4"/>
  <c r="BE188" i="4"/>
  <c r="BE190" i="4"/>
  <c r="BE212" i="4"/>
  <c r="BE213" i="4"/>
  <c r="BE214" i="4"/>
  <c r="BE226" i="4"/>
  <c r="BE228" i="4"/>
  <c r="BE232" i="4"/>
  <c r="BE250" i="4"/>
  <c r="BE251" i="4"/>
  <c r="BE257" i="4"/>
  <c r="BE134" i="4"/>
  <c r="BE140" i="4"/>
  <c r="BE142" i="4"/>
  <c r="BE143" i="4"/>
  <c r="BE145" i="4"/>
  <c r="BE200" i="4"/>
  <c r="BE216" i="4"/>
  <c r="BE231" i="4"/>
  <c r="BE235" i="4"/>
  <c r="BE241" i="4"/>
  <c r="BE248" i="4"/>
  <c r="BE252" i="4"/>
  <c r="BE131" i="3"/>
  <c r="BE134" i="3"/>
  <c r="BE139" i="3"/>
  <c r="BE143" i="3"/>
  <c r="BE151" i="3"/>
  <c r="BE152" i="3"/>
  <c r="BE153" i="3"/>
  <c r="BE159" i="3"/>
  <c r="BE163" i="3"/>
  <c r="BE169" i="3"/>
  <c r="BE170" i="3"/>
  <c r="BE171" i="3"/>
  <c r="BE178" i="3"/>
  <c r="BE179" i="3"/>
  <c r="BE195" i="3"/>
  <c r="BE207" i="3"/>
  <c r="BE208" i="3"/>
  <c r="BE209" i="3"/>
  <c r="BE216" i="3"/>
  <c r="BE217" i="3"/>
  <c r="BE220" i="3"/>
  <c r="BE221" i="3"/>
  <c r="BE223" i="3"/>
  <c r="BE231" i="3"/>
  <c r="BE235" i="3"/>
  <c r="BE236" i="3"/>
  <c r="BE237" i="3"/>
  <c r="BE239" i="3"/>
  <c r="E85" i="3"/>
  <c r="J124" i="3"/>
  <c r="BE137" i="3"/>
  <c r="BE142" i="3"/>
  <c r="BE160" i="3"/>
  <c r="BE164" i="3"/>
  <c r="BE165" i="3"/>
  <c r="BE166" i="3"/>
  <c r="BE189" i="3"/>
  <c r="BE222" i="3"/>
  <c r="BE240" i="3"/>
  <c r="J92" i="3"/>
  <c r="BE162" i="3"/>
  <c r="BE172" i="3"/>
  <c r="BE174" i="3"/>
  <c r="BE176" i="3"/>
  <c r="BE180" i="3"/>
  <c r="BE187" i="3"/>
  <c r="BE192" i="3"/>
  <c r="BE227" i="3"/>
  <c r="BE229" i="3"/>
  <c r="BE242" i="3"/>
  <c r="BE132" i="3"/>
  <c r="BE135" i="3"/>
  <c r="BE138" i="3"/>
  <c r="BE147" i="3"/>
  <c r="BE148" i="3"/>
  <c r="BE157" i="3"/>
  <c r="BE175" i="3"/>
  <c r="BE181" i="3"/>
  <c r="BE182" i="3"/>
  <c r="BE198" i="3"/>
  <c r="BE199" i="3"/>
  <c r="BE204" i="3"/>
  <c r="BE205" i="3"/>
  <c r="BE212" i="3"/>
  <c r="BE234" i="3"/>
  <c r="BE133" i="3"/>
  <c r="BE136" i="3"/>
  <c r="BE154" i="3"/>
  <c r="BE155" i="3"/>
  <c r="BE156" i="3"/>
  <c r="BE168" i="3"/>
  <c r="BE177" i="3"/>
  <c r="BE185" i="3"/>
  <c r="BE186" i="3"/>
  <c r="BE188" i="3"/>
  <c r="BE191" i="3"/>
  <c r="BE193" i="3"/>
  <c r="BE194" i="3"/>
  <c r="BE206" i="3"/>
  <c r="BE210" i="3"/>
  <c r="BE215" i="3"/>
  <c r="BE218" i="3"/>
  <c r="BE224" i="3"/>
  <c r="BE226" i="3"/>
  <c r="BE232" i="3"/>
  <c r="J89" i="3"/>
  <c r="BE145" i="3"/>
  <c r="BE150" i="3"/>
  <c r="BE197" i="3"/>
  <c r="BE200" i="3"/>
  <c r="BE201" i="3"/>
  <c r="BE203" i="3"/>
  <c r="BE213" i="3"/>
  <c r="BE219" i="3"/>
  <c r="BE243" i="3"/>
  <c r="BE140" i="3"/>
  <c r="BE141" i="3"/>
  <c r="BE144" i="3"/>
  <c r="BE149" i="3"/>
  <c r="BE158" i="3"/>
  <c r="BE167" i="3"/>
  <c r="BE173" i="3"/>
  <c r="BE184" i="3"/>
  <c r="BE214" i="3"/>
  <c r="BE233" i="3"/>
  <c r="BE238" i="3"/>
  <c r="BE241" i="3"/>
  <c r="BE244" i="3"/>
  <c r="BE245" i="3"/>
  <c r="AW95" i="1"/>
  <c r="BB95" i="1"/>
  <c r="BC95" i="1"/>
  <c r="E85" i="2"/>
  <c r="J89" i="2"/>
  <c r="J91" i="2"/>
  <c r="J92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7" i="2"/>
  <c r="BE188" i="2"/>
  <c r="BE189" i="2"/>
  <c r="BE190" i="2"/>
  <c r="BE191" i="2"/>
  <c r="BE192" i="2"/>
  <c r="BE194" i="2"/>
  <c r="BE195" i="2"/>
  <c r="BE196" i="2"/>
  <c r="BE197" i="2"/>
  <c r="BE198" i="2"/>
  <c r="BE200" i="2"/>
  <c r="BE201" i="2"/>
  <c r="BE202" i="2"/>
  <c r="BE203" i="2"/>
  <c r="BE204" i="2"/>
  <c r="BE206" i="2"/>
  <c r="BE207" i="2"/>
  <c r="BE208" i="2"/>
  <c r="BE209" i="2"/>
  <c r="BE210" i="2"/>
  <c r="BE211" i="2"/>
  <c r="BE212" i="2"/>
  <c r="BE213" i="2"/>
  <c r="BE214" i="2"/>
  <c r="BE215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1" i="2"/>
  <c r="BE232" i="2"/>
  <c r="BE234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F35" i="4"/>
  <c r="BB97" i="1" s="1"/>
  <c r="J34" i="4"/>
  <c r="AW97" i="1" s="1"/>
  <c r="F36" i="3"/>
  <c r="BC96" i="1" s="1"/>
  <c r="F35" i="3"/>
  <c r="BB96" i="1" s="1"/>
  <c r="F37" i="3"/>
  <c r="BD96" i="1" s="1"/>
  <c r="J34" i="3"/>
  <c r="AW96" i="1" s="1"/>
  <c r="F37" i="4"/>
  <c r="BD97" i="1" s="1"/>
  <c r="F34" i="4"/>
  <c r="BA97" i="1" s="1"/>
  <c r="F36" i="4"/>
  <c r="BC97" i="1" s="1"/>
  <c r="F34" i="3"/>
  <c r="BA96" i="1" s="1"/>
  <c r="R129" i="2" l="1"/>
  <c r="R128" i="2" s="1"/>
  <c r="BK129" i="2"/>
  <c r="J129" i="2" s="1"/>
  <c r="J97" i="2" s="1"/>
  <c r="R129" i="4"/>
  <c r="R128" i="4" s="1"/>
  <c r="P129" i="4"/>
  <c r="P128" i="4" s="1"/>
  <c r="AU97" i="1" s="1"/>
  <c r="P129" i="2"/>
  <c r="P128" i="2" s="1"/>
  <c r="AU95" i="1" s="1"/>
  <c r="BK129" i="3"/>
  <c r="BK128" i="3" s="1"/>
  <c r="J128" i="3" s="1"/>
  <c r="J96" i="3" s="1"/>
  <c r="R129" i="3"/>
  <c r="R128" i="3" s="1"/>
  <c r="P129" i="3"/>
  <c r="P128" i="3" s="1"/>
  <c r="AU96" i="1" s="1"/>
  <c r="T129" i="2"/>
  <c r="T128" i="2" s="1"/>
  <c r="T129" i="3"/>
  <c r="T128" i="3" s="1"/>
  <c r="BK129" i="4"/>
  <c r="J129" i="4" s="1"/>
  <c r="J97" i="4" s="1"/>
  <c r="J33" i="2"/>
  <c r="AV95" i="1" s="1"/>
  <c r="AT95" i="1" s="1"/>
  <c r="F33" i="2"/>
  <c r="AZ95" i="1" s="1"/>
  <c r="J33" i="3"/>
  <c r="AV96" i="1" s="1"/>
  <c r="AT96" i="1" s="1"/>
  <c r="F33" i="3"/>
  <c r="AZ96" i="1" s="1"/>
  <c r="BB94" i="1"/>
  <c r="W31" i="1" s="1"/>
  <c r="BA94" i="1"/>
  <c r="W30" i="1" s="1"/>
  <c r="J33" i="4"/>
  <c r="AV97" i="1" s="1"/>
  <c r="AT97" i="1" s="1"/>
  <c r="BD94" i="1"/>
  <c r="W33" i="1" s="1"/>
  <c r="BC94" i="1"/>
  <c r="W32" i="1" s="1"/>
  <c r="F33" i="4"/>
  <c r="AZ97" i="1" s="1"/>
  <c r="BK128" i="2" l="1"/>
  <c r="J128" i="2" s="1"/>
  <c r="J30" i="2" s="1"/>
  <c r="AG95" i="1" s="1"/>
  <c r="AN95" i="1" s="1"/>
  <c r="BK128" i="4"/>
  <c r="J128" i="4" s="1"/>
  <c r="J96" i="4" s="1"/>
  <c r="J129" i="3"/>
  <c r="J97" i="3" s="1"/>
  <c r="J96" i="2"/>
  <c r="J39" i="2"/>
  <c r="AU94" i="1"/>
  <c r="J30" i="3"/>
  <c r="AG96" i="1" s="1"/>
  <c r="AY94" i="1"/>
  <c r="AW94" i="1"/>
  <c r="AK30" i="1" s="1"/>
  <c r="AX94" i="1"/>
  <c r="AZ94" i="1"/>
  <c r="W29" i="1" s="1"/>
  <c r="J39" i="3" l="1"/>
  <c r="AN96" i="1"/>
  <c r="AV94" i="1"/>
  <c r="AK29" i="1" s="1"/>
  <c r="J30" i="4"/>
  <c r="AG97" i="1" s="1"/>
  <c r="AG94" i="1" s="1"/>
  <c r="AK26" i="1" s="1"/>
  <c r="J39" i="4" l="1"/>
  <c r="AN97" i="1"/>
  <c r="AK35" i="1"/>
  <c r="AT94" i="1"/>
  <c r="AN94" i="1" s="1"/>
</calcChain>
</file>

<file path=xl/sharedStrings.xml><?xml version="1.0" encoding="utf-8"?>
<sst xmlns="http://schemas.openxmlformats.org/spreadsheetml/2006/main" count="5373" uniqueCount="668">
  <si>
    <t>Export Komplet</t>
  </si>
  <si>
    <t/>
  </si>
  <si>
    <t>2.0</t>
  </si>
  <si>
    <t>False</t>
  </si>
  <si>
    <t>{02c108b0-9579-450f-8e51-44a547191789}</t>
  </si>
  <si>
    <t>&gt;&gt;  skryté sloupce  &lt;&lt;</t>
  </si>
  <si>
    <t>0,1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</si>
  <si>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</si>
  <si>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</si>
  <si>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</si>
  <si>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</si>
  <si>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</si>
  <si>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</si>
  <si>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VP40547</t>
  </si>
  <si>
    <t>Stavba:</t>
  </si>
  <si>
    <t>zimní stadion Pardubice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</si>
  <si>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</si>
  <si>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</si>
  <si>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</si>
  <si>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</si>
  <si>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</si>
  <si>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</si>
  <si>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</si>
  <si>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</si>
  <si>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</si>
  <si>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True</t>
  </si>
  <si>
    <t>Projektant:</t>
  </si>
  <si>
    <t>0,01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</si>
  <si>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</si>
  <si>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</si>
  <si>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</si>
  <si>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</si>
  <si>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</si>
  <si>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</si>
  <si>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</si>
  <si>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</si>
  <si>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</si>
  <si>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</si>
  <si>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</si>
  <si>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</si>
  <si>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</si>
  <si>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</si>
  <si>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</si>
  <si>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</si>
  <si>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</si>
  <si>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</si>
  <si>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</si>
  <si>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</si>
  <si>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</si>
  <si>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</si>
  <si>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</si>
  <si>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</si>
  <si>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</si>
  <si>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</si>
  <si>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</si>
  <si>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</si>
  <si>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</si>
  <si>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</si>
  <si>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</si>
  <si>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</si>
  <si>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</si>
  <si>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</si>
  <si>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</si>
  <si>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</si>
  <si>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</si>
  <si>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</si>
  <si>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</si>
  <si>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</si>
  <si>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</si>
  <si>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</si>
  <si>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</si>
  <si>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</si>
  <si>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</si>
  <si>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</si>
  <si>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</si>
  <si>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40547-invalidé</t>
  </si>
  <si>
    <t>sociální zařízení invalidé</t>
  </si>
  <si>
    <t>STA</t>
  </si>
  <si>
    <t>1</t>
  </si>
  <si>
    <t>{082ed891-349f-4033-8af1-46e4c759bff9}</t>
  </si>
  <si>
    <t>2</t>
  </si>
  <si>
    <t>40547-ženy</t>
  </si>
  <si>
    <t>sociální zařízení ženy</t>
  </si>
  <si>
    <t>{f97176f6-fd74-4111-801c-d3c1af62b830}</t>
  </si>
  <si>
    <t>40547-muži</t>
  </si>
  <si>
    <t>sociální zařízení muži</t>
  </si>
  <si>
    <t>{53d24b3d-dc2a-4169-b98f-3caf5ac741e4}</t>
  </si>
  <si>
    <t>KRYCÍ LIST SOUPISU PRACÍ</t>
  </si>
  <si>
    <t>Objekt:</t>
  </si>
  <si>
    <t>40547-invalidé - sociální zařízení invalidé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</si>
  <si>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</si>
  <si>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</si>
  <si>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</si>
  <si>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</si>
  <si>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</si>
  <si>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</si>
  <si>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</si>
  <si>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</si>
  <si>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zařiz. předměty</t>
  </si>
  <si>
    <t xml:space="preserve">    726 - Zdravotechnika - předstěnové instalace</t>
  </si>
  <si>
    <t xml:space="preserve">    734 - Ústřední vytápění - armatury</t>
  </si>
  <si>
    <t xml:space="preserve">    735 - Ústřední vytápění - otopná tělesa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</si>
  <si>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</si>
  <si>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</si>
  <si>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</si>
  <si>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</si>
  <si>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795 -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</si>
  <si>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</si>
  <si>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</si>
  <si>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</si>
  <si>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</si>
  <si>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</si>
  <si>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</si>
  <si>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</si>
  <si>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</si>
  <si>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</si>
  <si>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</si>
  <si>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</si>
  <si>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</si>
  <si>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</si>
  <si>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</si>
  <si>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</si>
  <si>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</si>
  <si>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721</t>
  </si>
  <si>
    <t>Zdravotechnika - vnitřní kanalizace</t>
  </si>
  <si>
    <t>K</t>
  </si>
  <si>
    <t>721140802</t>
  </si>
  <si>
    <t>Demontáž potrubí kanal do DN 100</t>
  </si>
  <si>
    <t>m</t>
  </si>
  <si>
    <t>4</t>
  </si>
  <si>
    <t>721171803</t>
  </si>
  <si>
    <t>Demontáž potrubí z PVC do D 75</t>
  </si>
  <si>
    <t>3</t>
  </si>
  <si>
    <t>721171903</t>
  </si>
  <si>
    <t>Potrubí z PP vsazení odbočky do hrdla DN 50</t>
  </si>
  <si>
    <t>kus</t>
  </si>
  <si>
    <t>721171905</t>
  </si>
  <si>
    <t>Potrubí z PP vsazení odbočky do hrdla DN 110</t>
  </si>
  <si>
    <t>5</t>
  </si>
  <si>
    <t>721174042</t>
  </si>
  <si>
    <t>Potrubí kanalizační z PP připojovací systém HT DN 40</t>
  </si>
  <si>
    <t>6</t>
  </si>
  <si>
    <t>721174043</t>
  </si>
  <si>
    <t>Potrubí kanalizační z PP připojovací systém HT DN 50</t>
  </si>
  <si>
    <t>429870269</t>
  </si>
  <si>
    <t>7</t>
  </si>
  <si>
    <t>721174045</t>
  </si>
  <si>
    <t>Potrubí kanalizační z PP připojovací systém HT DN 100</t>
  </si>
  <si>
    <t>8</t>
  </si>
  <si>
    <t>721194104</t>
  </si>
  <si>
    <t>Vyvedení a upevnění odpadních výpustek DN 40</t>
  </si>
  <si>
    <t>9</t>
  </si>
  <si>
    <t>721194105</t>
  </si>
  <si>
    <t>Vyvedení a upevnění odpadních výpustek DN 50</t>
  </si>
  <si>
    <t>-449716205</t>
  </si>
  <si>
    <t>10</t>
  </si>
  <si>
    <t>721194109</t>
  </si>
  <si>
    <t>Vyvedení a upevnění odpadních výpustek DN 100</t>
  </si>
  <si>
    <t>11</t>
  </si>
  <si>
    <t>721211404.HLE</t>
  </si>
  <si>
    <t>Vpusť podlahová HL s vodorovným odtokem DN 50/75</t>
  </si>
  <si>
    <t>16</t>
  </si>
  <si>
    <t>809423148</t>
  </si>
  <si>
    <t>12</t>
  </si>
  <si>
    <t>721274121</t>
  </si>
  <si>
    <t>Přivzdušňovací ventil vnitřní odpadních potrubí do DN 50</t>
  </si>
  <si>
    <t>13</t>
  </si>
  <si>
    <t>721290111</t>
  </si>
  <si>
    <t>Zkouška těsnosti potrubí kanalizace vodou do DN 125</t>
  </si>
  <si>
    <t>14</t>
  </si>
  <si>
    <t>721300922</t>
  </si>
  <si>
    <t>Pročištění svodů ležatých do DN 300</t>
  </si>
  <si>
    <t>998721201</t>
  </si>
  <si>
    <t>Přesun hmot procentní pro vnitřní kanalizace v objektech v do 6 m</t>
  </si>
  <si>
    <t>%</t>
  </si>
  <si>
    <t>722</t>
  </si>
  <si>
    <t>Zdravotechnika - vnitřní vodovod</t>
  </si>
  <si>
    <t>722130801</t>
  </si>
  <si>
    <t>Demontáž potrubí do DN 25</t>
  </si>
  <si>
    <t>17</t>
  </si>
  <si>
    <t>722131933</t>
  </si>
  <si>
    <t>Potrubí plastové - propojení potrubí DN 25</t>
  </si>
  <si>
    <t>18</t>
  </si>
  <si>
    <t>722171912</t>
  </si>
  <si>
    <t>Potrubí plastové odříznutí trubky D do 20 mm</t>
  </si>
  <si>
    <t>19</t>
  </si>
  <si>
    <t>722171913</t>
  </si>
  <si>
    <t>Potrubí plastové odříznutí trubky D do 25 mm</t>
  </si>
  <si>
    <t>20</t>
  </si>
  <si>
    <t>722171934</t>
  </si>
  <si>
    <t>Vsazení odbočky na rozvodech vody z plastů do 32 mm</t>
  </si>
  <si>
    <t>722174002</t>
  </si>
  <si>
    <t>Potrubí vodovodní plastové PPR svar polyfuze PN 16 D 20 x 2,8 mm</t>
  </si>
  <si>
    <t>22</t>
  </si>
  <si>
    <t>722174003</t>
  </si>
  <si>
    <t>Potrubí vodovodní plastové PPR svar polyfuze PN 16 D 25 x 3,5 mm</t>
  </si>
  <si>
    <t>23</t>
  </si>
  <si>
    <t>722181242</t>
  </si>
  <si>
    <t>Ochrana vodovodního potrubí přilepenými tepelně izolačními trubicemi z PE tl do 20 mm DN do 42 mm</t>
  </si>
  <si>
    <t>24</t>
  </si>
  <si>
    <t>722190401</t>
  </si>
  <si>
    <t>Vyvedení a upevnění výpustku do DN 25</t>
  </si>
  <si>
    <t>25</t>
  </si>
  <si>
    <t>722190901</t>
  </si>
  <si>
    <t>Uzavření nebo otevření vodovodního potrubí při opravách</t>
  </si>
  <si>
    <t>26</t>
  </si>
  <si>
    <t>722231023</t>
  </si>
  <si>
    <t>Ventil přímý G 1 s odvodněním a dvěma závity</t>
  </si>
  <si>
    <t>27</t>
  </si>
  <si>
    <t>722290226</t>
  </si>
  <si>
    <t>Zkouška těsnosti vodovodního potrubí závitového do DN 50</t>
  </si>
  <si>
    <t>28</t>
  </si>
  <si>
    <t>722290234</t>
  </si>
  <si>
    <t>Proplach vodovodního potrubí do DN 80</t>
  </si>
  <si>
    <t>29</t>
  </si>
  <si>
    <t>998722201</t>
  </si>
  <si>
    <t>Přesun hmot procentní pro vnitřní vodovod v objektech v do 6 m</t>
  </si>
  <si>
    <t>30</t>
  </si>
  <si>
    <t>725</t>
  </si>
  <si>
    <t>Zdravotechnika - zařiz. předměty</t>
  </si>
  <si>
    <t>725110814</t>
  </si>
  <si>
    <t>Demontáž klozetu Kombi, odsávací</t>
  </si>
  <si>
    <t>soubor</t>
  </si>
  <si>
    <t>31</t>
  </si>
  <si>
    <t>725210821</t>
  </si>
  <si>
    <t>Demontáž umyvadel bez výtokových armatur</t>
  </si>
  <si>
    <t>33</t>
  </si>
  <si>
    <t>32</t>
  </si>
  <si>
    <t>725820802</t>
  </si>
  <si>
    <t>Demontáž baterie stojánkové do jednoho otvoru</t>
  </si>
  <si>
    <t>35</t>
  </si>
  <si>
    <t>725119213</t>
  </si>
  <si>
    <t>Montáž WC mísy závěsné</t>
  </si>
  <si>
    <t>36</t>
  </si>
  <si>
    <t>34</t>
  </si>
  <si>
    <t>725219102</t>
  </si>
  <si>
    <t>Montáž umyvadla připevněného na šrouby do zdiva</t>
  </si>
  <si>
    <t>38</t>
  </si>
  <si>
    <t>725219503R00</t>
  </si>
  <si>
    <t>Montáž krytu sifonu umyvadel</t>
  </si>
  <si>
    <t>ks</t>
  </si>
  <si>
    <t>39</t>
  </si>
  <si>
    <t>725829131</t>
  </si>
  <si>
    <t>Montáž baterie umyvadlové</t>
  </si>
  <si>
    <t>40</t>
  </si>
  <si>
    <t>37</t>
  </si>
  <si>
    <t>725590811</t>
  </si>
  <si>
    <t>Přemístění vnitrostaveništní demontovaných pro zařizovací předměty v objektech výšky do 6 m</t>
  </si>
  <si>
    <t>t</t>
  </si>
  <si>
    <t>43</t>
  </si>
  <si>
    <t>725813111</t>
  </si>
  <si>
    <t>Ventil rohový s filtrem G 1/2 - montáž</t>
  </si>
  <si>
    <t>44</t>
  </si>
  <si>
    <t>M</t>
  </si>
  <si>
    <t>Pol34</t>
  </si>
  <si>
    <t>UMYVADLO 1371.4 MIO 104 INVAL</t>
  </si>
  <si>
    <t>1119549270</t>
  </si>
  <si>
    <t>Pol35</t>
  </si>
  <si>
    <t>SIFON UMYVADLOVÝ PODOMÍTKOVÝ</t>
  </si>
  <si>
    <t>KS</t>
  </si>
  <si>
    <t>-1567086086</t>
  </si>
  <si>
    <t>41</t>
  </si>
  <si>
    <t>Pol15</t>
  </si>
  <si>
    <t>ŠROUB UMYVADLOVÝ-SADA</t>
  </si>
  <si>
    <t>1716843460</t>
  </si>
  <si>
    <t>42</t>
  </si>
  <si>
    <t>Pol36</t>
  </si>
  <si>
    <t>UMYVADLOVÁ BATERIE BEZ VÝPUSTI LÉKAŘSKÁ METALIA 55 CHROM</t>
  </si>
  <si>
    <t>-593425523</t>
  </si>
  <si>
    <t>Pol16</t>
  </si>
  <si>
    <t>VENTIL ROHOVÝ SANLAND S FILTREM  970580000</t>
  </si>
  <si>
    <t>-1739922380</t>
  </si>
  <si>
    <t>Pol38</t>
  </si>
  <si>
    <t>MADLO R1000205 400MM NEREZ + KRYTKY 1207000205</t>
  </si>
  <si>
    <t>-1673533429</t>
  </si>
  <si>
    <t>45</t>
  </si>
  <si>
    <t>Pol41</t>
  </si>
  <si>
    <t>WC MÍSA ZÁVĚS 2064.2 INVALIDNÍ</t>
  </si>
  <si>
    <t>-413364545</t>
  </si>
  <si>
    <t>46</t>
  </si>
  <si>
    <t>Pol42</t>
  </si>
  <si>
    <t>SEDÁTKO 9328.1 - 063,1 DEEP</t>
  </si>
  <si>
    <t>1735458656</t>
  </si>
  <si>
    <t>47</t>
  </si>
  <si>
    <t>Pol43</t>
  </si>
  <si>
    <t>OVLÁDÁNÍ ODDÁLENÉ TYP 01 BÍLÁ 116.042.11.1</t>
  </si>
  <si>
    <t>-5362478</t>
  </si>
  <si>
    <t>48</t>
  </si>
  <si>
    <t>Pol44</t>
  </si>
  <si>
    <t>HANDICAP madlo sklopné 600mm, nerez XH516</t>
  </si>
  <si>
    <t>-1652522026</t>
  </si>
  <si>
    <t>49</t>
  </si>
  <si>
    <t>Pol45</t>
  </si>
  <si>
    <t>HANDICAP podpěrné madlo tvar U 600mm, nerez XH538</t>
  </si>
  <si>
    <t>-925480130</t>
  </si>
  <si>
    <t>50</t>
  </si>
  <si>
    <t>79980012</t>
  </si>
  <si>
    <t>TĚSNĚNÍ K ZÁVĚS. WC M910</t>
  </si>
  <si>
    <t>67</t>
  </si>
  <si>
    <t>52</t>
  </si>
  <si>
    <t>725849299.R</t>
  </si>
  <si>
    <t>Demontáž doplňků</t>
  </si>
  <si>
    <t>kpl</t>
  </si>
  <si>
    <t>69</t>
  </si>
  <si>
    <t>53</t>
  </si>
  <si>
    <t>725980123</t>
  </si>
  <si>
    <t>Dvířka 30/30</t>
  </si>
  <si>
    <t>70</t>
  </si>
  <si>
    <t>54</t>
  </si>
  <si>
    <t>998725201</t>
  </si>
  <si>
    <t>Přesun hmot procentní pro zařizovací předměty v objektech v do 6 m</t>
  </si>
  <si>
    <t>72</t>
  </si>
  <si>
    <t>726</t>
  </si>
  <si>
    <t>Zdravotechnika - předstěnové instalace</t>
  </si>
  <si>
    <t>55</t>
  </si>
  <si>
    <t>725112149</t>
  </si>
  <si>
    <t>Montáž Duofixu WC</t>
  </si>
  <si>
    <t>73</t>
  </si>
  <si>
    <t>56</t>
  </si>
  <si>
    <t>725112153</t>
  </si>
  <si>
    <t>Montáž ovladacího tlačítka WC</t>
  </si>
  <si>
    <t>74</t>
  </si>
  <si>
    <t>57</t>
  </si>
  <si>
    <t>Pol39</t>
  </si>
  <si>
    <t>DUOFIX 111.375.00.5 WC INVALIDNÍ GEBERIT PRO MADLA</t>
  </si>
  <si>
    <t>1904332370</t>
  </si>
  <si>
    <t>58</t>
  </si>
  <si>
    <t>Pol40</t>
  </si>
  <si>
    <t>Ovládací tlačítko splachování, bílá/chrom  V 115.758.KJ.5</t>
  </si>
  <si>
    <t>1430966441</t>
  </si>
  <si>
    <t>60</t>
  </si>
  <si>
    <t>726191002</t>
  </si>
  <si>
    <t>Souprava pro předstěnovou montáž</t>
  </si>
  <si>
    <t>79</t>
  </si>
  <si>
    <t>61</t>
  </si>
  <si>
    <t>998726211</t>
  </si>
  <si>
    <t>Přesun hmot procentní pro instalační prefabrikáty v objektech v do 6 m</t>
  </si>
  <si>
    <t>80</t>
  </si>
  <si>
    <t>734</t>
  </si>
  <si>
    <t>Ústřední vytápění - armatury</t>
  </si>
  <si>
    <t>62</t>
  </si>
  <si>
    <t>734200822</t>
  </si>
  <si>
    <t>Demontáž armatury závitové se dvěma závity do G 1</t>
  </si>
  <si>
    <t>81</t>
  </si>
  <si>
    <t>63</t>
  </si>
  <si>
    <t>734209113</t>
  </si>
  <si>
    <t>Montáž armatury závitové s dvěma závity G 1/2</t>
  </si>
  <si>
    <t>82</t>
  </si>
  <si>
    <t>64</t>
  </si>
  <si>
    <t>734310307</t>
  </si>
  <si>
    <t>ŠROUBENÍ REGUTEC 0355-02.000</t>
  </si>
  <si>
    <t>83</t>
  </si>
  <si>
    <t>65</t>
  </si>
  <si>
    <t>734310308</t>
  </si>
  <si>
    <t xml:space="preserve">VENTIL V-EXAKT 3711-02.000 1/2" </t>
  </si>
  <si>
    <t>84</t>
  </si>
  <si>
    <t>66</t>
  </si>
  <si>
    <t>998734201</t>
  </si>
  <si>
    <t>Přesun hmot procentní pro armatury v objektech v do 6 m</t>
  </si>
  <si>
    <t>85</t>
  </si>
  <si>
    <t>735</t>
  </si>
  <si>
    <t>Ústřední vytápění - otopná tělesa</t>
  </si>
  <si>
    <t>735494811</t>
  </si>
  <si>
    <t>Vypuštění vody z otopných těles</t>
  </si>
  <si>
    <t>86</t>
  </si>
  <si>
    <t>68</t>
  </si>
  <si>
    <t>735111810</t>
  </si>
  <si>
    <t>Demontáž stávajícího otopného tělesa</t>
  </si>
  <si>
    <t>87</t>
  </si>
  <si>
    <t>113</t>
  </si>
  <si>
    <t>735159340</t>
  </si>
  <si>
    <t>Zpětná montáž otopného tělesa</t>
  </si>
  <si>
    <t>1447129212</t>
  </si>
  <si>
    <t>735191910</t>
  </si>
  <si>
    <t>Napuštění vody do otopných těles</t>
  </si>
  <si>
    <t>89</t>
  </si>
  <si>
    <t>71</t>
  </si>
  <si>
    <t>998735201</t>
  </si>
  <si>
    <t>Přesun hmot procentní pro otopná tělesa v objektech v do 6 m</t>
  </si>
  <si>
    <t>90</t>
  </si>
  <si>
    <t>771</t>
  </si>
  <si>
    <t>Podlahy z dlaždic</t>
  </si>
  <si>
    <t>771573810</t>
  </si>
  <si>
    <t>Demontáž podlah z dlaždic keramických lepených</t>
  </si>
  <si>
    <t>m2</t>
  </si>
  <si>
    <t>110</t>
  </si>
  <si>
    <t>771151025.LSS</t>
  </si>
  <si>
    <t xml:space="preserve">Samonivelační stěrka podlah </t>
  </si>
  <si>
    <t>2075277043</t>
  </si>
  <si>
    <t>781151041b</t>
  </si>
  <si>
    <t>Příplatek k cenám celoplošné vyrovnání stěrkou za každý další 1 mm přes tl 3 mm</t>
  </si>
  <si>
    <t>976261313</t>
  </si>
  <si>
    <t>75</t>
  </si>
  <si>
    <t>771591111</t>
  </si>
  <si>
    <t>Podlahy penetrace podkladu</t>
  </si>
  <si>
    <t>112</t>
  </si>
  <si>
    <t>76</t>
  </si>
  <si>
    <t>711111121</t>
  </si>
  <si>
    <t>Provedení izolace proti zemní vlhkosti vodorovné za studena n</t>
  </si>
  <si>
    <t>77</t>
  </si>
  <si>
    <t>Pol3</t>
  </si>
  <si>
    <t>DLAŽBA RAKO BLOCK SV.ŠEDÁ 60X60 DAK63780</t>
  </si>
  <si>
    <t>1369794268</t>
  </si>
  <si>
    <t>78</t>
  </si>
  <si>
    <t>Pol5</t>
  </si>
  <si>
    <t>CERESIT HMOTA SPÁROVACÍ CE 40 5kg 13 ANTRACITE</t>
  </si>
  <si>
    <t>1908291697</t>
  </si>
  <si>
    <t>7812322623</t>
  </si>
  <si>
    <t>K PÁS IZOLAČNÍ CL 152 1M/50BAL</t>
  </si>
  <si>
    <t>115</t>
  </si>
  <si>
    <t>771574113</t>
  </si>
  <si>
    <t>Montáž podlah keramických rovných lepených lepidlem</t>
  </si>
  <si>
    <t>117</t>
  </si>
  <si>
    <t>998771101</t>
  </si>
  <si>
    <t>Přesun hmot pro podlahy z dlaždic v objektech v do 6 m</t>
  </si>
  <si>
    <t>122</t>
  </si>
  <si>
    <t>781</t>
  </si>
  <si>
    <t>Dokončovací práce - obklady</t>
  </si>
  <si>
    <t>781471810</t>
  </si>
  <si>
    <t>Demontáž obkladů z obkladaček keramických</t>
  </si>
  <si>
    <t>123</t>
  </si>
  <si>
    <t>781151031</t>
  </si>
  <si>
    <t>Celoplošné vyrovnání podkladu stěrkou tl 3 mm</t>
  </si>
  <si>
    <t>124</t>
  </si>
  <si>
    <t>781151041</t>
  </si>
  <si>
    <t>970106021</t>
  </si>
  <si>
    <t>781495111</t>
  </si>
  <si>
    <t>Penetrace podkladu vnitřních obkladů</t>
  </si>
  <si>
    <t>125</t>
  </si>
  <si>
    <t>781232262121b</t>
  </si>
  <si>
    <t>IZOLACE JEDNOSLOŽ. CL 51 5KG</t>
  </si>
  <si>
    <t>-932903566</t>
  </si>
  <si>
    <t>88</t>
  </si>
  <si>
    <t>781474115</t>
  </si>
  <si>
    <t>Montáž obkladů vnitřních keramických hladkých lepených flexibilním lepidlem</t>
  </si>
  <si>
    <t>127</t>
  </si>
  <si>
    <t>Pol1</t>
  </si>
  <si>
    <t>OBKLAD SYSTEM WAAV4000 BÍLÁ LESK 30X60</t>
  </si>
  <si>
    <t>1483340461</t>
  </si>
  <si>
    <t>Pol24</t>
  </si>
  <si>
    <t>OBKLAD SYSTEM WAA19363 ČERVENÁ LESKLÁ 15X15</t>
  </si>
  <si>
    <t>276066265</t>
  </si>
  <si>
    <t>91</t>
  </si>
  <si>
    <t>Pol4</t>
  </si>
  <si>
    <t>CERESIT HMOTA SPÁROVACÍ CE 40 5kg 04 SILVER Aquastatic</t>
  </si>
  <si>
    <t>2079217623</t>
  </si>
  <si>
    <t>92</t>
  </si>
  <si>
    <t>Pol6</t>
  </si>
  <si>
    <t>CERESIT SILIKON SILVER 4 280ml</t>
  </si>
  <si>
    <t>-2142212919</t>
  </si>
  <si>
    <t>93</t>
  </si>
  <si>
    <t>99950005</t>
  </si>
  <si>
    <t>LIŠTA AL TVAR L 11MM/2,5M ELOX PŘÍRODNÍ</t>
  </si>
  <si>
    <t>1005473432</t>
  </si>
  <si>
    <t>94</t>
  </si>
  <si>
    <t>Pol8</t>
  </si>
  <si>
    <t>LIŠTA PROFIL PŘECH.DLAŽB. AL 10MM 2,5M ELOX PŘÍRODNÍ B07/10/10/301/2500</t>
  </si>
  <si>
    <t>-1612301112</t>
  </si>
  <si>
    <t>96</t>
  </si>
  <si>
    <t>998781101</t>
  </si>
  <si>
    <t>Přesun hmot pro obklady keramické v objektech v do 6 m</t>
  </si>
  <si>
    <t>135</t>
  </si>
  <si>
    <t>783</t>
  </si>
  <si>
    <t>Dokončovací práce - nátěry</t>
  </si>
  <si>
    <t>97</t>
  </si>
  <si>
    <t>783425424</t>
  </si>
  <si>
    <t xml:space="preserve">Nátěry syntetické potrubí do DN 50 </t>
  </si>
  <si>
    <t>136</t>
  </si>
  <si>
    <t>98</t>
  </si>
  <si>
    <t>78342542b</t>
  </si>
  <si>
    <t>Nátěry zárubní</t>
  </si>
  <si>
    <t>1256391386</t>
  </si>
  <si>
    <t>784</t>
  </si>
  <si>
    <t>Dokončovací práce - malby a tapety</t>
  </si>
  <si>
    <t>99</t>
  </si>
  <si>
    <t>784211101</t>
  </si>
  <si>
    <t>Dvojnásobné bílé malby  v místnostech</t>
  </si>
  <si>
    <t>137</t>
  </si>
  <si>
    <t>795</t>
  </si>
  <si>
    <t>Ostatní náklady</t>
  </si>
  <si>
    <t>100</t>
  </si>
  <si>
    <t>72561a</t>
  </si>
  <si>
    <t xml:space="preserve">Větrací mřížka </t>
  </si>
  <si>
    <t>-552977255</t>
  </si>
  <si>
    <t>101</t>
  </si>
  <si>
    <t>795990001</t>
  </si>
  <si>
    <t>Bourací práce</t>
  </si>
  <si>
    <t>hod</t>
  </si>
  <si>
    <t>138</t>
  </si>
  <si>
    <t>102</t>
  </si>
  <si>
    <t>795990002</t>
  </si>
  <si>
    <t>Zednické práce</t>
  </si>
  <si>
    <t>139</t>
  </si>
  <si>
    <t>103</t>
  </si>
  <si>
    <t>795990003</t>
  </si>
  <si>
    <t>Materiál pro zednické práce</t>
  </si>
  <si>
    <t>140</t>
  </si>
  <si>
    <t>104</t>
  </si>
  <si>
    <t>795990006</t>
  </si>
  <si>
    <t>Práce elektro</t>
  </si>
  <si>
    <t>143</t>
  </si>
  <si>
    <t>105</t>
  </si>
  <si>
    <t>795990005</t>
  </si>
  <si>
    <t>Materiál elektro</t>
  </si>
  <si>
    <t>144</t>
  </si>
  <si>
    <t>106</t>
  </si>
  <si>
    <t>725849299.11</t>
  </si>
  <si>
    <t>Montáž doplňků</t>
  </si>
  <si>
    <t>146</t>
  </si>
  <si>
    <t>107</t>
  </si>
  <si>
    <t>Pol37</t>
  </si>
  <si>
    <t>ZRCADLO VÝKLOPNÉ 40X60 NEREZ</t>
  </si>
  <si>
    <t>1046609758</t>
  </si>
  <si>
    <t>108</t>
  </si>
  <si>
    <t>Pol21</t>
  </si>
  <si>
    <t>ZÁSOBNÍK NA TOALETNÍ PAPÍR DO PR.29CM ABS BÍLÁ 608</t>
  </si>
  <si>
    <t>1197871388</t>
  </si>
  <si>
    <t>109</t>
  </si>
  <si>
    <t>Pol22</t>
  </si>
  <si>
    <t>ZÁSOBNÍK PAPÍROVÝCH RUČNÍKŮ 260X205MM BÍLÝ 1319-81</t>
  </si>
  <si>
    <t>-1576511002</t>
  </si>
  <si>
    <t>Pol23</t>
  </si>
  <si>
    <t>DÁVKOVAČ TEKUTÉHO MÝDLA NÁSTĚNNÝ 1000ML BÍLÝ 1319-73</t>
  </si>
  <si>
    <t>-1453389418</t>
  </si>
  <si>
    <t>111</t>
  </si>
  <si>
    <t>Pol46</t>
  </si>
  <si>
    <t>Koš odpadkový drátěný závěsný 350x290x190 - nerezový</t>
  </si>
  <si>
    <t>114531861</t>
  </si>
  <si>
    <t>795990024</t>
  </si>
  <si>
    <t xml:space="preserve">Odvoz suti </t>
  </si>
  <si>
    <t>147</t>
  </si>
  <si>
    <t>40547-ženy - sociální zařízení ženy</t>
  </si>
  <si>
    <t>-1405910687</t>
  </si>
  <si>
    <t>-1660792439</t>
  </si>
  <si>
    <t xml:space="preserve">Vpusť podlahová HL s vodorovným odtokem DN 50/75 </t>
  </si>
  <si>
    <t>1452773174</t>
  </si>
  <si>
    <t>725110811</t>
  </si>
  <si>
    <t>Demontáž klozetů splachovací s nádrží</t>
  </si>
  <si>
    <t>-219559375</t>
  </si>
  <si>
    <t>Pol9</t>
  </si>
  <si>
    <t>UMYVADLO 1042.3 CUBITO 104</t>
  </si>
  <si>
    <t>-1628968179</t>
  </si>
  <si>
    <t>Pol10</t>
  </si>
  <si>
    <t>KRYT 1995.1 CUBITO</t>
  </si>
  <si>
    <t>-1805594917</t>
  </si>
  <si>
    <t>Pol11</t>
  </si>
  <si>
    <t>PRESTO 4000 SC - TLAČNÁ SAMOUZAVÍRACÍ BATERIE</t>
  </si>
  <si>
    <t>-2012974776</t>
  </si>
  <si>
    <t>Pol12</t>
  </si>
  <si>
    <t>SIFON A43 UMYVADLOVÝ S PŘEVL.MATICÍ</t>
  </si>
  <si>
    <t>-681331057</t>
  </si>
  <si>
    <t>-1566941992</t>
  </si>
  <si>
    <t>1621249604</t>
  </si>
  <si>
    <t>Pol17</t>
  </si>
  <si>
    <t>WC MÍSA ZÁVĚS 2338.2 LYRA PLUS</t>
  </si>
  <si>
    <t>-1153656025</t>
  </si>
  <si>
    <t>Pol18</t>
  </si>
  <si>
    <t>SEDÁTKO 9338.7 LYRA PLUS ZÁVĚS</t>
  </si>
  <si>
    <t>-1137249869</t>
  </si>
  <si>
    <t>51</t>
  </si>
  <si>
    <t>Montáž Kombifixu WC</t>
  </si>
  <si>
    <t>Pol19</t>
  </si>
  <si>
    <t>MODUL KOMBIFIX ECO 110.302.00.5 WC, NA ZAZDĚNÍ</t>
  </si>
  <si>
    <t>2087655693</t>
  </si>
  <si>
    <t>Pol20</t>
  </si>
  <si>
    <t>TLAČÍTKO SIGMA01 115.770.11.5</t>
  </si>
  <si>
    <t>1589048410</t>
  </si>
  <si>
    <t>59</t>
  </si>
  <si>
    <t>Samonivelační stěrka podlah - součást dodávky podlahy</t>
  </si>
  <si>
    <t>-10207406</t>
  </si>
  <si>
    <t>Demontáž podlah z dlaždic keramických lepených - sokl</t>
  </si>
  <si>
    <t>Podlahy penetrace podkladu-sokl</t>
  </si>
  <si>
    <t>DLAŽBA RAKO BLOCK SV.ŠEDÁ 60X60 DAK63780 - sokl</t>
  </si>
  <si>
    <t>1191699209</t>
  </si>
  <si>
    <t>1297533597</t>
  </si>
  <si>
    <t>Montáž soklu</t>
  </si>
  <si>
    <t>-1847687744</t>
  </si>
  <si>
    <t>126</t>
  </si>
  <si>
    <t>565870261</t>
  </si>
  <si>
    <t>Pol2</t>
  </si>
  <si>
    <t>OBKLAD SYSTEM WAA19363 ČERVNÁ LESKLÁ 15X15</t>
  </si>
  <si>
    <t>-283806242</t>
  </si>
  <si>
    <t>1959578180</t>
  </si>
  <si>
    <t>-1896331955</t>
  </si>
  <si>
    <t>Pol7</t>
  </si>
  <si>
    <t>-405852752</t>
  </si>
  <si>
    <t>753152998</t>
  </si>
  <si>
    <t>-851206286</t>
  </si>
  <si>
    <t>95</t>
  </si>
  <si>
    <t>-1984939738</t>
  </si>
  <si>
    <t>795990002.R2</t>
  </si>
  <si>
    <t>KÓJE WC</t>
  </si>
  <si>
    <t>KPL</t>
  </si>
  <si>
    <t>142</t>
  </si>
  <si>
    <t>Pol13</t>
  </si>
  <si>
    <t>ZRCADLO 60X70 OBDELNÍK BEZ ÚCHYTU 22469</t>
  </si>
  <si>
    <t>1376513046</t>
  </si>
  <si>
    <t>Pol14</t>
  </si>
  <si>
    <t>ÚCHYT ZRCADLA SAMOLEPÍCÍ ZS123</t>
  </si>
  <si>
    <t>-66562757</t>
  </si>
  <si>
    <t>711435038</t>
  </si>
  <si>
    <t>2066755611</t>
  </si>
  <si>
    <t>999083749</t>
  </si>
  <si>
    <t>Pol33</t>
  </si>
  <si>
    <t>SIMPLE LINE odpadkový koš kulatý 12l, leštěný nerez</t>
  </si>
  <si>
    <t>-1560260288</t>
  </si>
  <si>
    <t>40547-muži - sociální zařízení muži</t>
  </si>
  <si>
    <t>-2014026057</t>
  </si>
  <si>
    <t>957701897</t>
  </si>
  <si>
    <t>725122817</t>
  </si>
  <si>
    <t>Demontáž pisoárových stání bez nádrže a jedním záchodkem</t>
  </si>
  <si>
    <t>725129102</t>
  </si>
  <si>
    <t>Montáž pisoáru s automatickým splachováním</t>
  </si>
  <si>
    <t>-2108108405</t>
  </si>
  <si>
    <t>-739353752</t>
  </si>
  <si>
    <t>Pol25</t>
  </si>
  <si>
    <t>PRESTO 4000 SC - TLAČNÁ SAMOUZAVÍRACÍ BATERIE UMYVADLOVÁ STOJÁNKOVÁ SMĚŠOVACÍ</t>
  </si>
  <si>
    <t>537398712</t>
  </si>
  <si>
    <t>1595533609</t>
  </si>
  <si>
    <t>202342518</t>
  </si>
  <si>
    <t>631600138</t>
  </si>
  <si>
    <t>-722043068</t>
  </si>
  <si>
    <t>-1017092706</t>
  </si>
  <si>
    <t>Pol26</t>
  </si>
  <si>
    <t>PISOÁR S VNITŘNÍM PŘÍVODEM VODY, ANTIBAKTERÁLNÍ</t>
  </si>
  <si>
    <t>-1573119806</t>
  </si>
  <si>
    <t>Pol28</t>
  </si>
  <si>
    <t>UPEVŇOVACÍ SADA VČETNĚ KRYTEK - BÍLÁ BARVA</t>
  </si>
  <si>
    <t>-615393865</t>
  </si>
  <si>
    <t>Pol29</t>
  </si>
  <si>
    <t>SIFON PISOÁROVÝ - VORODNVÝ/SVISLÝ</t>
  </si>
  <si>
    <t>1330309660</t>
  </si>
  <si>
    <t>Pol30</t>
  </si>
  <si>
    <t>TRUBIČKA S VNITŘNÍM PŘÍVODEM VODY PRO PISOÁRY</t>
  </si>
  <si>
    <t>-1466131163</t>
  </si>
  <si>
    <t>Pol31</t>
  </si>
  <si>
    <t>TĚSNĚNÍ 9480.8 GOLEM ZADNÍ H89480.80000001 308568</t>
  </si>
  <si>
    <t>647070249</t>
  </si>
  <si>
    <t>Pol27</t>
  </si>
  <si>
    <t>PRESTO 60B - TLAČNÝ SAMOUZAVÍRACÍ VENTIL PISOÁROVY DO ZDI S KRYCÍ DEKSOU</t>
  </si>
  <si>
    <t>1171655720</t>
  </si>
  <si>
    <t>Pol32</t>
  </si>
  <si>
    <t>URINÁL STĚNA DĚL. 4760.1 SPLIT JIKA</t>
  </si>
  <si>
    <t>-370810547</t>
  </si>
  <si>
    <t>-2076224770</t>
  </si>
  <si>
    <t>1492259456</t>
  </si>
  <si>
    <t>-800468159</t>
  </si>
  <si>
    <t>816123922</t>
  </si>
  <si>
    <t>-1607420209</t>
  </si>
  <si>
    <t>1672323036</t>
  </si>
  <si>
    <t>781232262121</t>
  </si>
  <si>
    <t>114</t>
  </si>
  <si>
    <t>-1138471823</t>
  </si>
  <si>
    <t>1055763204</t>
  </si>
  <si>
    <t>1588702344</t>
  </si>
  <si>
    <t>-2097840257</t>
  </si>
  <si>
    <t>686161898</t>
  </si>
  <si>
    <t>313995779</t>
  </si>
  <si>
    <t>1389346746</t>
  </si>
  <si>
    <t>434529427</t>
  </si>
  <si>
    <t>578120463</t>
  </si>
  <si>
    <t>1399576119</t>
  </si>
  <si>
    <t>929087634</t>
  </si>
  <si>
    <t>-386069260</t>
  </si>
  <si>
    <t>329753450</t>
  </si>
  <si>
    <t>2131752976</t>
  </si>
  <si>
    <t>116</t>
  </si>
  <si>
    <t>644045280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</si>
</sst>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/>
    <xf numFmtId="166" fontId="27" fillId="0" borderId="12" xfId="0" applyNumberFormat="1" applyFont="1" applyBorder="1"/>
    <xf numFmtId="166" fontId="27" fillId="0" borderId="13" xfId="0" applyNumberFormat="1" applyFont="1" applyBorder="1"/>
    <xf numFmtId="4" fontId="2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>
      <selection activeCell="BE14" sqref="BE1:BE104857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86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1:74" ht="12" customHeight="1">
      <c r="B5" s="16"/>
      <c r="D5" s="19" t="s">
        <v>12</v>
      </c>
      <c r="K5" s="153" t="s">
        <v>13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R5" s="16"/>
      <c r="BS5" s="13" t="s">
        <v>6</v>
      </c>
    </row>
    <row r="6" spans="1:74" ht="36.950000000000003" customHeight="1">
      <c r="B6" s="16"/>
      <c r="D6" s="21" t="s">
        <v>14</v>
      </c>
      <c r="K6" s="155" t="s">
        <v>15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R6" s="16"/>
      <c r="BS6" s="13" t="s">
        <v>6</v>
      </c>
    </row>
    <row r="7" spans="1:74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18</v>
      </c>
      <c r="K8" s="20" t="s">
        <v>19</v>
      </c>
      <c r="AK8" s="22" t="s">
        <v>20</v>
      </c>
      <c r="AN8" s="20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19</v>
      </c>
      <c r="AK11" s="22" t="s">
        <v>23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22</v>
      </c>
      <c r="AN13" s="20"/>
      <c r="AR13" s="16"/>
      <c r="BS13" s="13" t="s">
        <v>6</v>
      </c>
    </row>
    <row r="14" spans="1:74" ht="12.75">
      <c r="B14" s="16"/>
      <c r="E14" s="20"/>
      <c r="AK14" s="22" t="s">
        <v>23</v>
      </c>
      <c r="AN14" s="20"/>
      <c r="AR14" s="16"/>
      <c r="BS14" s="13" t="s">
        <v>6</v>
      </c>
    </row>
    <row r="15" spans="1:74" ht="6.95" customHeight="1">
      <c r="B15" s="16"/>
      <c r="AR15" s="16"/>
      <c r="BS15" s="13" t="s">
        <v>25</v>
      </c>
    </row>
    <row r="16" spans="1:74" ht="12" customHeight="1">
      <c r="B16" s="16"/>
      <c r="D16" s="22" t="s">
        <v>26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19</v>
      </c>
      <c r="AK17" s="22" t="s">
        <v>23</v>
      </c>
      <c r="AN17" s="20" t="s">
        <v>1</v>
      </c>
      <c r="AR17" s="16"/>
      <c r="BS17" s="13" t="s">
        <v>25</v>
      </c>
    </row>
    <row r="18" spans="2:71" ht="6.95" customHeight="1">
      <c r="B18" s="16"/>
      <c r="AR18" s="16"/>
      <c r="BS18" s="13" t="s">
        <v>27</v>
      </c>
    </row>
    <row r="19" spans="2:71" ht="12" customHeight="1">
      <c r="B19" s="16"/>
      <c r="D19" s="22" t="s">
        <v>28</v>
      </c>
      <c r="AK19" s="22" t="s">
        <v>22</v>
      </c>
      <c r="AN19" s="20" t="s">
        <v>1</v>
      </c>
      <c r="AR19" s="16"/>
      <c r="BS19" s="13" t="s">
        <v>27</v>
      </c>
    </row>
    <row r="20" spans="2:71" ht="18.399999999999999" customHeight="1">
      <c r="B20" s="16"/>
      <c r="E20" s="20" t="s">
        <v>19</v>
      </c>
      <c r="AK20" s="22" t="s">
        <v>23</v>
      </c>
      <c r="AN20" s="20" t="s">
        <v>1</v>
      </c>
      <c r="AR20" s="16"/>
      <c r="BS20" s="13" t="s">
        <v>25</v>
      </c>
    </row>
    <row r="21" spans="2:71" ht="6.95" customHeight="1">
      <c r="B21" s="16"/>
      <c r="AR21" s="16"/>
    </row>
    <row r="22" spans="2:71" ht="12" customHeight="1">
      <c r="B22" s="16"/>
      <c r="D22" s="22" t="s">
        <v>29</v>
      </c>
      <c r="AR22" s="16"/>
    </row>
    <row r="23" spans="2:71" ht="16.5" customHeight="1">
      <c r="B23" s="16"/>
      <c r="E23" s="156" t="s">
        <v>1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7">
        <f>ROUND(AG94,2)</f>
        <v>0</v>
      </c>
      <c r="AL26" s="158"/>
      <c r="AM26" s="158"/>
      <c r="AN26" s="158"/>
      <c r="AO26" s="158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9" t="s">
        <v>31</v>
      </c>
      <c r="M28" s="159"/>
      <c r="N28" s="159"/>
      <c r="O28" s="159"/>
      <c r="P28" s="159"/>
      <c r="W28" s="159" t="s">
        <v>32</v>
      </c>
      <c r="X28" s="159"/>
      <c r="Y28" s="159"/>
      <c r="Z28" s="159"/>
      <c r="AA28" s="159"/>
      <c r="AB28" s="159"/>
      <c r="AC28" s="159"/>
      <c r="AD28" s="159"/>
      <c r="AE28" s="159"/>
      <c r="AK28" s="159" t="s">
        <v>33</v>
      </c>
      <c r="AL28" s="159"/>
      <c r="AM28" s="159"/>
      <c r="AN28" s="159"/>
      <c r="AO28" s="159"/>
      <c r="AR28" s="25"/>
    </row>
    <row r="29" spans="2:71" s="2" customFormat="1" ht="14.45" customHeight="1">
      <c r="B29" s="29"/>
      <c r="D29" s="22" t="s">
        <v>34</v>
      </c>
      <c r="F29" s="22" t="s">
        <v>35</v>
      </c>
      <c r="L29" s="162">
        <v>0.21</v>
      </c>
      <c r="M29" s="161"/>
      <c r="N29" s="161"/>
      <c r="O29" s="161"/>
      <c r="P29" s="161"/>
      <c r="W29" s="160">
        <f>ROUND(AZ94, 2)</f>
        <v>0</v>
      </c>
      <c r="X29" s="161"/>
      <c r="Y29" s="161"/>
      <c r="Z29" s="161"/>
      <c r="AA29" s="161"/>
      <c r="AB29" s="161"/>
      <c r="AC29" s="161"/>
      <c r="AD29" s="161"/>
      <c r="AE29" s="161"/>
      <c r="AK29" s="160">
        <f>ROUND(AV94, 2)</f>
        <v>0</v>
      </c>
      <c r="AL29" s="161"/>
      <c r="AM29" s="161"/>
      <c r="AN29" s="161"/>
      <c r="AO29" s="161"/>
      <c r="AR29" s="29"/>
    </row>
    <row r="30" spans="2:71" s="2" customFormat="1" ht="14.45" customHeight="1">
      <c r="B30" s="29"/>
      <c r="F30" s="22" t="s">
        <v>36</v>
      </c>
      <c r="L30" s="162">
        <v>0.15</v>
      </c>
      <c r="M30" s="161"/>
      <c r="N30" s="161"/>
      <c r="O30" s="161"/>
      <c r="P30" s="161"/>
      <c r="W30" s="160">
        <f>ROUND(BA94, 2)</f>
        <v>0</v>
      </c>
      <c r="X30" s="161"/>
      <c r="Y30" s="161"/>
      <c r="Z30" s="161"/>
      <c r="AA30" s="161"/>
      <c r="AB30" s="161"/>
      <c r="AC30" s="161"/>
      <c r="AD30" s="161"/>
      <c r="AE30" s="161"/>
      <c r="AK30" s="160">
        <f>ROUND(AW94, 2)</f>
        <v>0</v>
      </c>
      <c r="AL30" s="161"/>
      <c r="AM30" s="161"/>
      <c r="AN30" s="161"/>
      <c r="AO30" s="161"/>
      <c r="AR30" s="29"/>
    </row>
    <row r="31" spans="2:71" s="2" customFormat="1" ht="14.45" hidden="1" customHeight="1">
      <c r="B31" s="29"/>
      <c r="F31" s="22" t="s">
        <v>37</v>
      </c>
      <c r="L31" s="162">
        <v>0.21</v>
      </c>
      <c r="M31" s="161"/>
      <c r="N31" s="161"/>
      <c r="O31" s="161"/>
      <c r="P31" s="161"/>
      <c r="W31" s="160">
        <f>ROUND(BB94, 2)</f>
        <v>0</v>
      </c>
      <c r="X31" s="161"/>
      <c r="Y31" s="161"/>
      <c r="Z31" s="161"/>
      <c r="AA31" s="161"/>
      <c r="AB31" s="161"/>
      <c r="AC31" s="161"/>
      <c r="AD31" s="161"/>
      <c r="AE31" s="161"/>
      <c r="AK31" s="160">
        <v>0</v>
      </c>
      <c r="AL31" s="161"/>
      <c r="AM31" s="161"/>
      <c r="AN31" s="161"/>
      <c r="AO31" s="161"/>
      <c r="AR31" s="29"/>
    </row>
    <row r="32" spans="2:71" s="2" customFormat="1" ht="14.45" hidden="1" customHeight="1">
      <c r="B32" s="29"/>
      <c r="F32" s="22" t="s">
        <v>38</v>
      </c>
      <c r="L32" s="162">
        <v>0.15</v>
      </c>
      <c r="M32" s="161"/>
      <c r="N32" s="161"/>
      <c r="O32" s="161"/>
      <c r="P32" s="161"/>
      <c r="W32" s="160">
        <f>ROUND(BC94, 2)</f>
        <v>0</v>
      </c>
      <c r="X32" s="161"/>
      <c r="Y32" s="161"/>
      <c r="Z32" s="161"/>
      <c r="AA32" s="161"/>
      <c r="AB32" s="161"/>
      <c r="AC32" s="161"/>
      <c r="AD32" s="161"/>
      <c r="AE32" s="161"/>
      <c r="AK32" s="160">
        <v>0</v>
      </c>
      <c r="AL32" s="161"/>
      <c r="AM32" s="161"/>
      <c r="AN32" s="161"/>
      <c r="AO32" s="161"/>
      <c r="AR32" s="29"/>
    </row>
    <row r="33" spans="2:44" s="2" customFormat="1" ht="14.45" hidden="1" customHeight="1">
      <c r="B33" s="29"/>
      <c r="F33" s="22" t="s">
        <v>39</v>
      </c>
      <c r="L33" s="162">
        <v>0</v>
      </c>
      <c r="M33" s="161"/>
      <c r="N33" s="161"/>
      <c r="O33" s="161"/>
      <c r="P33" s="161"/>
      <c r="W33" s="160">
        <f>ROUND(BD94, 2)</f>
        <v>0</v>
      </c>
      <c r="X33" s="161"/>
      <c r="Y33" s="161"/>
      <c r="Z33" s="161"/>
      <c r="AA33" s="161"/>
      <c r="AB33" s="161"/>
      <c r="AC33" s="161"/>
      <c r="AD33" s="161"/>
      <c r="AE33" s="161"/>
      <c r="AK33" s="160">
        <v>0</v>
      </c>
      <c r="AL33" s="161"/>
      <c r="AM33" s="161"/>
      <c r="AN33" s="161"/>
      <c r="AO33" s="161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41</v>
      </c>
      <c r="U35" s="32"/>
      <c r="V35" s="32"/>
      <c r="W35" s="32"/>
      <c r="X35" s="163" t="s">
        <v>42</v>
      </c>
      <c r="Y35" s="164"/>
      <c r="Z35" s="164"/>
      <c r="AA35" s="164"/>
      <c r="AB35" s="164"/>
      <c r="AC35" s="32"/>
      <c r="AD35" s="32"/>
      <c r="AE35" s="32"/>
      <c r="AF35" s="32"/>
      <c r="AG35" s="32"/>
      <c r="AH35" s="32"/>
      <c r="AI35" s="32"/>
      <c r="AJ35" s="32"/>
      <c r="AK35" s="165">
        <f>SUM(AK26:AK33)</f>
        <v>0</v>
      </c>
      <c r="AL35" s="164"/>
      <c r="AM35" s="164"/>
      <c r="AN35" s="164"/>
      <c r="AO35" s="166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44</v>
      </c>
      <c r="AI49" s="35"/>
      <c r="AJ49" s="35"/>
      <c r="AK49" s="35"/>
      <c r="AL49" s="35"/>
      <c r="AM49" s="35"/>
      <c r="AN49" s="35"/>
      <c r="AO49" s="35"/>
      <c r="AR49" s="25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5"/>
      <c r="D60" s="36" t="s">
        <v>45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45</v>
      </c>
      <c r="AI60" s="27"/>
      <c r="AJ60" s="27"/>
      <c r="AK60" s="27"/>
      <c r="AL60" s="27"/>
      <c r="AM60" s="36" t="s">
        <v>46</v>
      </c>
      <c r="AN60" s="27"/>
      <c r="AO60" s="27"/>
      <c r="AR60" s="25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5"/>
      <c r="D64" s="34" t="s">
        <v>47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48</v>
      </c>
      <c r="AI64" s="35"/>
      <c r="AJ64" s="35"/>
      <c r="AK64" s="35"/>
      <c r="AL64" s="35"/>
      <c r="AM64" s="35"/>
      <c r="AN64" s="35"/>
      <c r="AO64" s="35"/>
      <c r="AR64" s="25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5"/>
      <c r="D75" s="36" t="s">
        <v>45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46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45</v>
      </c>
      <c r="AI75" s="27"/>
      <c r="AJ75" s="27"/>
      <c r="AK75" s="27"/>
      <c r="AL75" s="27"/>
      <c r="AM75" s="36" t="s">
        <v>46</v>
      </c>
      <c r="AN75" s="27"/>
      <c r="AO75" s="27"/>
      <c r="AR75" s="25"/>
    </row>
    <row r="76" spans="2:44" s="1" customFormat="1" ht="11.25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5" customHeight="1">
      <c r="B82" s="25"/>
      <c r="C82" s="17" t="s">
        <v>49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1"/>
      <c r="C84" s="22" t="s">
        <v>12</v>
      </c>
      <c r="L84" s="3" t="str">
        <f>K5</f>
        <v>VP40547</v>
      </c>
      <c r="AR84" s="41"/>
    </row>
    <row r="85" spans="1:91" s="4" customFormat="1" ht="36.950000000000003" customHeight="1">
      <c r="B85" s="42"/>
      <c r="C85" s="43" t="s">
        <v>14</v>
      </c>
      <c r="L85" s="167" t="str">
        <f>K6</f>
        <v>zimní stadion Pardubice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R85" s="42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18</v>
      </c>
      <c r="L87" s="44" t="str">
        <f>IF(K8="","",K8)</f>
        <v xml:space="preserve"> </v>
      </c>
      <c r="AI87" s="22" t="s">
        <v>20</v>
      </c>
      <c r="AM87" s="169" t="str">
        <f>IF(AN8= "","",AN8)</f>
        <v/>
      </c>
      <c r="AN87" s="169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21</v>
      </c>
      <c r="L89" s="3" t="str">
        <f>IF(E11= "","",E11)</f>
        <v xml:space="preserve"> </v>
      </c>
      <c r="AI89" s="22" t="s">
        <v>26</v>
      </c>
      <c r="AM89" s="170" t="str">
        <f>IF(E17="","",E17)</f>
        <v xml:space="preserve"> </v>
      </c>
      <c r="AN89" s="171"/>
      <c r="AO89" s="171"/>
      <c r="AP89" s="171"/>
      <c r="AR89" s="25"/>
      <c r="AS89" s="172" t="s">
        <v>50</v>
      </c>
      <c r="AT89" s="173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" customHeight="1">
      <c r="B90" s="25"/>
      <c r="C90" s="22" t="s">
        <v>24</v>
      </c>
      <c r="L90" s="3" t="str">
        <f>IF(E14="","",E14)</f>
        <v/>
      </c>
      <c r="AI90" s="22" t="s">
        <v>28</v>
      </c>
      <c r="AM90" s="170" t="str">
        <f>IF(E20="","",E20)</f>
        <v xml:space="preserve"> </v>
      </c>
      <c r="AN90" s="171"/>
      <c r="AO90" s="171"/>
      <c r="AP90" s="171"/>
      <c r="AR90" s="25"/>
      <c r="AS90" s="174"/>
      <c r="AT90" s="175"/>
      <c r="BD90" s="49"/>
    </row>
    <row r="91" spans="1:91" s="1" customFormat="1" ht="10.9" customHeight="1">
      <c r="B91" s="25"/>
      <c r="AR91" s="25"/>
      <c r="AS91" s="174"/>
      <c r="AT91" s="175"/>
      <c r="BD91" s="49"/>
    </row>
    <row r="92" spans="1:91" s="1" customFormat="1" ht="29.25" customHeight="1">
      <c r="B92" s="25"/>
      <c r="C92" s="176" t="s">
        <v>51</v>
      </c>
      <c r="D92" s="177"/>
      <c r="E92" s="177"/>
      <c r="F92" s="177"/>
      <c r="G92" s="177"/>
      <c r="H92" s="50"/>
      <c r="I92" s="178" t="s">
        <v>52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9" t="s">
        <v>53</v>
      </c>
      <c r="AH92" s="177"/>
      <c r="AI92" s="177"/>
      <c r="AJ92" s="177"/>
      <c r="AK92" s="177"/>
      <c r="AL92" s="177"/>
      <c r="AM92" s="177"/>
      <c r="AN92" s="178" t="s">
        <v>54</v>
      </c>
      <c r="AO92" s="177"/>
      <c r="AP92" s="180"/>
      <c r="AQ92" s="51" t="s">
        <v>55</v>
      </c>
      <c r="AR92" s="25"/>
      <c r="AS92" s="52" t="s">
        <v>56</v>
      </c>
      <c r="AT92" s="53" t="s">
        <v>57</v>
      </c>
      <c r="AU92" s="53" t="s">
        <v>58</v>
      </c>
      <c r="AV92" s="53" t="s">
        <v>59</v>
      </c>
      <c r="AW92" s="53" t="s">
        <v>60</v>
      </c>
      <c r="AX92" s="53" t="s">
        <v>61</v>
      </c>
      <c r="AY92" s="53" t="s">
        <v>62</v>
      </c>
      <c r="AZ92" s="53" t="s">
        <v>63</v>
      </c>
      <c r="BA92" s="53" t="s">
        <v>64</v>
      </c>
      <c r="BB92" s="53" t="s">
        <v>65</v>
      </c>
      <c r="BC92" s="53" t="s">
        <v>66</v>
      </c>
      <c r="BD92" s="54" t="s">
        <v>67</v>
      </c>
    </row>
    <row r="93" spans="1:91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50000000000003" customHeight="1">
      <c r="B94" s="56"/>
      <c r="C94" s="57" t="s">
        <v>68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84">
        <f>ROUND(SUM(AG95:AG97),2)</f>
        <v>0</v>
      </c>
      <c r="AH94" s="184"/>
      <c r="AI94" s="184"/>
      <c r="AJ94" s="184"/>
      <c r="AK94" s="184"/>
      <c r="AL94" s="184"/>
      <c r="AM94" s="184"/>
      <c r="AN94" s="185">
        <f>SUM(AG94,AT94)</f>
        <v>0</v>
      </c>
      <c r="AO94" s="185"/>
      <c r="AP94" s="185"/>
      <c r="AQ94" s="60" t="s">
        <v>1</v>
      </c>
      <c r="AR94" s="56"/>
      <c r="AS94" s="61">
        <f>ROUND(SUM(AS95:AS97),2)</f>
        <v>0</v>
      </c>
      <c r="AT94" s="62">
        <f>ROUND(SUM(AV94:AW94),2)</f>
        <v>0</v>
      </c>
      <c r="AU94" s="63">
        <f>ROUND(SUM(AU95:AU97),5)</f>
        <v>379.62549999999999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ROUND(SUM(AZ95:AZ97),2)</f>
        <v>0</v>
      </c>
      <c r="BA94" s="62">
        <f>ROUND(SUM(BA95:BA97),2)</f>
        <v>0</v>
      </c>
      <c r="BB94" s="62">
        <f>ROUND(SUM(BB95:BB97),2)</f>
        <v>0</v>
      </c>
      <c r="BC94" s="62">
        <f>ROUND(SUM(BC95:BC97),2)</f>
        <v>0</v>
      </c>
      <c r="BD94" s="64">
        <f>ROUND(SUM(BD95:BD97),2)</f>
        <v>0</v>
      </c>
      <c r="BS94" s="65" t="s">
        <v>69</v>
      </c>
      <c r="BT94" s="65" t="s">
        <v>70</v>
      </c>
      <c r="BU94" s="66" t="s">
        <v>71</v>
      </c>
      <c r="BV94" s="65" t="s">
        <v>72</v>
      </c>
      <c r="BW94" s="65" t="s">
        <v>4</v>
      </c>
      <c r="BX94" s="65" t="s">
        <v>73</v>
      </c>
      <c r="CL94" s="65" t="s">
        <v>1</v>
      </c>
    </row>
    <row r="95" spans="1:91" s="6" customFormat="1" ht="24.75" customHeight="1">
      <c r="A95" s="67" t="s">
        <v>74</v>
      </c>
      <c r="B95" s="68"/>
      <c r="C95" s="69"/>
      <c r="D95" s="183" t="s">
        <v>75</v>
      </c>
      <c r="E95" s="183"/>
      <c r="F95" s="183"/>
      <c r="G95" s="183"/>
      <c r="H95" s="183"/>
      <c r="I95" s="70"/>
      <c r="J95" s="183" t="s">
        <v>76</v>
      </c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1">
        <f>'40547-invalidé - sociální...'!J30</f>
        <v>0</v>
      </c>
      <c r="AH95" s="182"/>
      <c r="AI95" s="182"/>
      <c r="AJ95" s="182"/>
      <c r="AK95" s="182"/>
      <c r="AL95" s="182"/>
      <c r="AM95" s="182"/>
      <c r="AN95" s="181">
        <f>SUM(AG95,AT95)</f>
        <v>0</v>
      </c>
      <c r="AO95" s="182"/>
      <c r="AP95" s="182"/>
      <c r="AQ95" s="71" t="s">
        <v>77</v>
      </c>
      <c r="AR95" s="68"/>
      <c r="AS95" s="72">
        <v>0</v>
      </c>
      <c r="AT95" s="73">
        <f>ROUND(SUM(AV95:AW95),2)</f>
        <v>0</v>
      </c>
      <c r="AU95" s="74">
        <f>'40547-invalidé - sociální...'!P128</f>
        <v>65.84</v>
      </c>
      <c r="AV95" s="73">
        <f>'40547-invalidé - sociální...'!J33</f>
        <v>0</v>
      </c>
      <c r="AW95" s="73">
        <f>'40547-invalidé - sociální...'!J34</f>
        <v>0</v>
      </c>
      <c r="AX95" s="73">
        <f>'40547-invalidé - sociální...'!J35</f>
        <v>0</v>
      </c>
      <c r="AY95" s="73">
        <f>'40547-invalidé - sociální...'!J36</f>
        <v>0</v>
      </c>
      <c r="AZ95" s="73">
        <f>'40547-invalidé - sociální...'!F33</f>
        <v>0</v>
      </c>
      <c r="BA95" s="73">
        <f>'40547-invalidé - sociální...'!F34</f>
        <v>0</v>
      </c>
      <c r="BB95" s="73">
        <f>'40547-invalidé - sociální...'!F35</f>
        <v>0</v>
      </c>
      <c r="BC95" s="73">
        <f>'40547-invalidé - sociální...'!F36</f>
        <v>0</v>
      </c>
      <c r="BD95" s="75">
        <f>'40547-invalidé - sociální...'!F37</f>
        <v>0</v>
      </c>
      <c r="BT95" s="76" t="s">
        <v>78</v>
      </c>
      <c r="BV95" s="76" t="s">
        <v>72</v>
      </c>
      <c r="BW95" s="76" t="s">
        <v>79</v>
      </c>
      <c r="BX95" s="76" t="s">
        <v>4</v>
      </c>
      <c r="CL95" s="76" t="s">
        <v>19</v>
      </c>
      <c r="CM95" s="76" t="s">
        <v>80</v>
      </c>
    </row>
    <row r="96" spans="1:91" s="6" customFormat="1" ht="24.75" customHeight="1">
      <c r="A96" s="67" t="s">
        <v>74</v>
      </c>
      <c r="B96" s="68"/>
      <c r="C96" s="69"/>
      <c r="D96" s="183" t="s">
        <v>81</v>
      </c>
      <c r="E96" s="183"/>
      <c r="F96" s="183"/>
      <c r="G96" s="183"/>
      <c r="H96" s="183"/>
      <c r="I96" s="70"/>
      <c r="J96" s="183" t="s">
        <v>82</v>
      </c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1">
        <f>'40547-ženy - sociální zař...'!J30</f>
        <v>0</v>
      </c>
      <c r="AH96" s="182"/>
      <c r="AI96" s="182"/>
      <c r="AJ96" s="182"/>
      <c r="AK96" s="182"/>
      <c r="AL96" s="182"/>
      <c r="AM96" s="182"/>
      <c r="AN96" s="181">
        <f>SUM(AG96,AT96)</f>
        <v>0</v>
      </c>
      <c r="AO96" s="182"/>
      <c r="AP96" s="182"/>
      <c r="AQ96" s="71" t="s">
        <v>77</v>
      </c>
      <c r="AR96" s="68"/>
      <c r="AS96" s="72">
        <v>0</v>
      </c>
      <c r="AT96" s="73">
        <f>ROUND(SUM(AV96:AW96),2)</f>
        <v>0</v>
      </c>
      <c r="AU96" s="74">
        <f>'40547-ženy - sociální zař...'!P128</f>
        <v>112.95299999999999</v>
      </c>
      <c r="AV96" s="73">
        <f>'40547-ženy - sociální zař...'!J33</f>
        <v>0</v>
      </c>
      <c r="AW96" s="73">
        <f>'40547-ženy - sociální zař...'!J34</f>
        <v>0</v>
      </c>
      <c r="AX96" s="73">
        <f>'40547-ženy - sociální zař...'!J35</f>
        <v>0</v>
      </c>
      <c r="AY96" s="73">
        <f>'40547-ženy - sociální zař...'!J36</f>
        <v>0</v>
      </c>
      <c r="AZ96" s="73">
        <f>'40547-ženy - sociální zař...'!F33</f>
        <v>0</v>
      </c>
      <c r="BA96" s="73">
        <f>'40547-ženy - sociální zař...'!F34</f>
        <v>0</v>
      </c>
      <c r="BB96" s="73">
        <f>'40547-ženy - sociální zař...'!F35</f>
        <v>0</v>
      </c>
      <c r="BC96" s="73">
        <f>'40547-ženy - sociální zař...'!F36</f>
        <v>0</v>
      </c>
      <c r="BD96" s="75">
        <f>'40547-ženy - sociální zař...'!F37</f>
        <v>0</v>
      </c>
      <c r="BT96" s="76" t="s">
        <v>78</v>
      </c>
      <c r="BV96" s="76" t="s">
        <v>72</v>
      </c>
      <c r="BW96" s="76" t="s">
        <v>83</v>
      </c>
      <c r="BX96" s="76" t="s">
        <v>4</v>
      </c>
      <c r="CL96" s="76" t="s">
        <v>19</v>
      </c>
      <c r="CM96" s="76" t="s">
        <v>80</v>
      </c>
    </row>
    <row r="97" spans="1:91" s="6" customFormat="1" ht="24.75" customHeight="1">
      <c r="A97" s="67" t="s">
        <v>74</v>
      </c>
      <c r="B97" s="68"/>
      <c r="C97" s="69"/>
      <c r="D97" s="183" t="s">
        <v>84</v>
      </c>
      <c r="E97" s="183"/>
      <c r="F97" s="183"/>
      <c r="G97" s="183"/>
      <c r="H97" s="183"/>
      <c r="I97" s="70"/>
      <c r="J97" s="183" t="s">
        <v>85</v>
      </c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1">
        <f>'40547-muži - sociální zař...'!J30</f>
        <v>0</v>
      </c>
      <c r="AH97" s="182"/>
      <c r="AI97" s="182"/>
      <c r="AJ97" s="182"/>
      <c r="AK97" s="182"/>
      <c r="AL97" s="182"/>
      <c r="AM97" s="182"/>
      <c r="AN97" s="181">
        <f>SUM(AG97,AT97)</f>
        <v>0</v>
      </c>
      <c r="AO97" s="182"/>
      <c r="AP97" s="182"/>
      <c r="AQ97" s="71" t="s">
        <v>77</v>
      </c>
      <c r="AR97" s="68"/>
      <c r="AS97" s="77">
        <v>0</v>
      </c>
      <c r="AT97" s="78">
        <f>ROUND(SUM(AV97:AW97),2)</f>
        <v>0</v>
      </c>
      <c r="AU97" s="79">
        <f>'40547-muži - sociální zař...'!P128</f>
        <v>200.83249999999998</v>
      </c>
      <c r="AV97" s="78">
        <f>'40547-muži - sociální zař...'!J33</f>
        <v>0</v>
      </c>
      <c r="AW97" s="78">
        <f>'40547-muži - sociální zař...'!J34</f>
        <v>0</v>
      </c>
      <c r="AX97" s="78">
        <f>'40547-muži - sociální zař...'!J35</f>
        <v>0</v>
      </c>
      <c r="AY97" s="78">
        <f>'40547-muži - sociální zař...'!J36</f>
        <v>0</v>
      </c>
      <c r="AZ97" s="78">
        <f>'40547-muži - sociální zař...'!F33</f>
        <v>0</v>
      </c>
      <c r="BA97" s="78">
        <f>'40547-muži - sociální zař...'!F34</f>
        <v>0</v>
      </c>
      <c r="BB97" s="78">
        <f>'40547-muži - sociální zař...'!F35</f>
        <v>0</v>
      </c>
      <c r="BC97" s="78">
        <f>'40547-muži - sociální zař...'!F36</f>
        <v>0</v>
      </c>
      <c r="BD97" s="80">
        <f>'40547-muži - sociální zař...'!F37</f>
        <v>0</v>
      </c>
      <c r="BT97" s="76" t="s">
        <v>78</v>
      </c>
      <c r="BV97" s="76" t="s">
        <v>72</v>
      </c>
      <c r="BW97" s="76" t="s">
        <v>86</v>
      </c>
      <c r="BX97" s="76" t="s">
        <v>4</v>
      </c>
      <c r="CL97" s="76" t="s">
        <v>19</v>
      </c>
      <c r="CM97" s="76" t="s">
        <v>80</v>
      </c>
    </row>
    <row r="98" spans="1:91" s="1" customFormat="1" ht="30" customHeight="1">
      <c r="B98" s="25"/>
      <c r="AR98" s="25"/>
    </row>
    <row r="99" spans="1:91" s="1" customFormat="1" ht="6.9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25"/>
    </row>
  </sheetData>
  <mergeCells count="48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40547-invalidé - sociální...'!C2" display="/" xr:uid="{00000000-0004-0000-0000-000000000000}"/>
    <hyperlink ref="A96" location="'40547-ženy - sociální zař...'!C2" display="/" xr:uid="{00000000-0004-0000-0000-000001000000}"/>
    <hyperlink ref="A97" location="'40547-muži - sociální zař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249"/>
  <sheetViews>
    <sheetView showGridLines="0" topLeftCell="A222" workbookViewId="0">
      <selection activeCell="Y134" sqref="Y134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hidden="1" customWidth="1"/>
    <col min="13" max="13" width="10.83203125" hidden="1" customWidth="1"/>
    <col min="14" max="14" width="0" hidden="1" customWidth="1"/>
    <col min="15" max="20" width="14.1640625" hidden="1" customWidth="1"/>
    <col min="21" max="21" width="16.33203125" hidden="1" customWidth="1"/>
    <col min="22" max="22" width="12.33203125" hidden="1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86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3" t="s">
        <v>79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87</v>
      </c>
      <c r="L4" s="16"/>
      <c r="M4" s="81" t="s">
        <v>10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14</v>
      </c>
      <c r="L6" s="16"/>
    </row>
    <row r="7" spans="2:46" ht="16.5" customHeight="1">
      <c r="B7" s="16"/>
      <c r="E7" s="187" t="str">
        <f>'Rekapitulace stavby'!K6</f>
        <v>zimní stadion Pardubice</v>
      </c>
      <c r="F7" s="188"/>
      <c r="G7" s="188"/>
      <c r="H7" s="188"/>
      <c r="L7" s="16"/>
    </row>
    <row r="8" spans="2:46" s="1" customFormat="1" ht="12" customHeight="1">
      <c r="B8" s="25"/>
      <c r="D8" s="22" t="s">
        <v>88</v>
      </c>
      <c r="L8" s="25"/>
    </row>
    <row r="9" spans="2:46" s="1" customFormat="1" ht="16.5" customHeight="1">
      <c r="B9" s="25"/>
      <c r="E9" s="167" t="s">
        <v>89</v>
      </c>
      <c r="F9" s="189"/>
      <c r="G9" s="189"/>
      <c r="H9" s="189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16</v>
      </c>
      <c r="F11" s="20" t="s">
        <v>19</v>
      </c>
      <c r="I11" s="22" t="s">
        <v>17</v>
      </c>
      <c r="J11" s="20" t="s">
        <v>1</v>
      </c>
      <c r="L11" s="25"/>
    </row>
    <row r="12" spans="2:46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>
        <f>'Rekapitulace stavby'!AN8</f>
        <v>0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19</v>
      </c>
      <c r="I15" s="22" t="s">
        <v>23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22</v>
      </c>
      <c r="J17" s="20" t="s">
        <v>1</v>
      </c>
      <c r="L17" s="25"/>
    </row>
    <row r="18" spans="2:12" s="1" customFormat="1" ht="18" customHeight="1">
      <c r="B18" s="25"/>
      <c r="E18" s="20" t="s">
        <v>19</v>
      </c>
      <c r="I18" s="22" t="s">
        <v>23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26</v>
      </c>
      <c r="I20" s="22" t="s">
        <v>22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23</v>
      </c>
      <c r="J21" s="20" t="str">
        <f>IF('Rekapitulace stavby'!AN17="","",'Rekapitulace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28</v>
      </c>
      <c r="I23" s="22" t="s">
        <v>22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23</v>
      </c>
      <c r="J24" s="20" t="str">
        <f>IF('Rekapitulace stavby'!AN20="","",'Rekapitulace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2"/>
      <c r="E27" s="156" t="s">
        <v>1</v>
      </c>
      <c r="F27" s="156"/>
      <c r="G27" s="156"/>
      <c r="H27" s="156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3" t="s">
        <v>30</v>
      </c>
      <c r="J30" s="59">
        <f>ROUND(J128,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48" t="s">
        <v>34</v>
      </c>
      <c r="E33" s="22" t="s">
        <v>35</v>
      </c>
      <c r="F33" s="84">
        <f>ROUND((SUM(BE128:BE248)),  2)</f>
        <v>0</v>
      </c>
      <c r="I33" s="85">
        <v>0.21</v>
      </c>
      <c r="J33" s="84">
        <f>ROUND(((SUM(BE128:BE248))*I33),  2)</f>
        <v>0</v>
      </c>
      <c r="L33" s="25"/>
    </row>
    <row r="34" spans="2:12" s="1" customFormat="1" ht="14.45" customHeight="1">
      <c r="B34" s="25"/>
      <c r="E34" s="22" t="s">
        <v>36</v>
      </c>
      <c r="F34" s="84">
        <f>ROUND((SUM(BF128:BF248)),  2)</f>
        <v>0</v>
      </c>
      <c r="I34" s="85">
        <v>0.15</v>
      </c>
      <c r="J34" s="84">
        <f>ROUND(((SUM(BF128:BF248))*I34),  2)</f>
        <v>0</v>
      </c>
      <c r="L34" s="25"/>
    </row>
    <row r="35" spans="2:12" s="1" customFormat="1" ht="14.45" hidden="1" customHeight="1">
      <c r="B35" s="25"/>
      <c r="E35" s="22" t="s">
        <v>37</v>
      </c>
      <c r="F35" s="84">
        <f>ROUND((SUM(BG128:BG248)),  2)</f>
        <v>0</v>
      </c>
      <c r="I35" s="85">
        <v>0.21</v>
      </c>
      <c r="J35" s="84">
        <f>0</f>
        <v>0</v>
      </c>
      <c r="L35" s="25"/>
    </row>
    <row r="36" spans="2:12" s="1" customFormat="1" ht="14.45" hidden="1" customHeight="1">
      <c r="B36" s="25"/>
      <c r="E36" s="22" t="s">
        <v>38</v>
      </c>
      <c r="F36" s="84">
        <f>ROUND((SUM(BH128:BH248)),  2)</f>
        <v>0</v>
      </c>
      <c r="I36" s="85">
        <v>0.15</v>
      </c>
      <c r="J36" s="84">
        <f>0</f>
        <v>0</v>
      </c>
      <c r="L36" s="25"/>
    </row>
    <row r="37" spans="2:12" s="1" customFormat="1" ht="14.45" hidden="1" customHeight="1">
      <c r="B37" s="25"/>
      <c r="E37" s="22" t="s">
        <v>39</v>
      </c>
      <c r="F37" s="84">
        <f>ROUND((SUM(BI128:BI248)),  2)</f>
        <v>0</v>
      </c>
      <c r="I37" s="85">
        <v>0</v>
      </c>
      <c r="J37" s="84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6"/>
      <c r="D39" s="87" t="s">
        <v>40</v>
      </c>
      <c r="E39" s="50"/>
      <c r="F39" s="50"/>
      <c r="G39" s="88" t="s">
        <v>41</v>
      </c>
      <c r="H39" s="89" t="s">
        <v>42</v>
      </c>
      <c r="I39" s="50"/>
      <c r="J39" s="90">
        <f>SUM(J30:J37)</f>
        <v>0</v>
      </c>
      <c r="K39" s="9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6" t="s">
        <v>45</v>
      </c>
      <c r="E61" s="27"/>
      <c r="F61" s="92" t="s">
        <v>46</v>
      </c>
      <c r="G61" s="36" t="s">
        <v>45</v>
      </c>
      <c r="H61" s="27"/>
      <c r="I61" s="27"/>
      <c r="J61" s="93" t="s">
        <v>46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6" t="s">
        <v>45</v>
      </c>
      <c r="E76" s="27"/>
      <c r="F76" s="92" t="s">
        <v>46</v>
      </c>
      <c r="G76" s="36" t="s">
        <v>45</v>
      </c>
      <c r="H76" s="27"/>
      <c r="I76" s="27"/>
      <c r="J76" s="93" t="s">
        <v>46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90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14</v>
      </c>
      <c r="L84" s="25"/>
    </row>
    <row r="85" spans="2:47" s="1" customFormat="1" ht="16.5" customHeight="1">
      <c r="B85" s="25"/>
      <c r="E85" s="187" t="str">
        <f>E7</f>
        <v>zimní stadion Pardubice</v>
      </c>
      <c r="F85" s="188"/>
      <c r="G85" s="188"/>
      <c r="H85" s="188"/>
      <c r="L85" s="25"/>
    </row>
    <row r="86" spans="2:47" s="1" customFormat="1" ht="12" customHeight="1">
      <c r="B86" s="25"/>
      <c r="C86" s="22" t="s">
        <v>88</v>
      </c>
      <c r="L86" s="25"/>
    </row>
    <row r="87" spans="2:47" s="1" customFormat="1" ht="16.5" customHeight="1">
      <c r="B87" s="25"/>
      <c r="E87" s="167" t="str">
        <f>E9</f>
        <v>40547-invalidé - sociální zařízení invalidé</v>
      </c>
      <c r="F87" s="189"/>
      <c r="G87" s="189"/>
      <c r="H87" s="189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18</v>
      </c>
      <c r="F89" s="20" t="str">
        <f>F12</f>
        <v xml:space="preserve"> </v>
      </c>
      <c r="I89" s="22" t="s">
        <v>20</v>
      </c>
      <c r="J89" s="45">
        <f>IF(J12="","",J12)</f>
        <v>0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21</v>
      </c>
      <c r="F91" s="20" t="str">
        <f>E15</f>
        <v xml:space="preserve"> </v>
      </c>
      <c r="I91" s="22" t="s">
        <v>26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24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4" t="s">
        <v>91</v>
      </c>
      <c r="D94" s="86"/>
      <c r="E94" s="86"/>
      <c r="F94" s="86"/>
      <c r="G94" s="86"/>
      <c r="H94" s="86"/>
      <c r="I94" s="86"/>
      <c r="J94" s="95" t="s">
        <v>92</v>
      </c>
      <c r="K94" s="86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6" t="s">
        <v>93</v>
      </c>
      <c r="J96" s="59">
        <f>J128</f>
        <v>0</v>
      </c>
      <c r="L96" s="25"/>
      <c r="AU96" s="13" t="s">
        <v>94</v>
      </c>
    </row>
    <row r="97" spans="2:12" s="8" customFormat="1" ht="24.95" customHeight="1">
      <c r="B97" s="97"/>
      <c r="D97" s="98" t="s">
        <v>95</v>
      </c>
      <c r="E97" s="99"/>
      <c r="F97" s="99"/>
      <c r="G97" s="99"/>
      <c r="H97" s="99"/>
      <c r="I97" s="99"/>
      <c r="J97" s="100">
        <f>J129</f>
        <v>0</v>
      </c>
      <c r="L97" s="97"/>
    </row>
    <row r="98" spans="2:12" s="9" customFormat="1" ht="19.899999999999999" customHeight="1">
      <c r="B98" s="101"/>
      <c r="D98" s="102" t="s">
        <v>96</v>
      </c>
      <c r="E98" s="103"/>
      <c r="F98" s="103"/>
      <c r="G98" s="103"/>
      <c r="H98" s="103"/>
      <c r="I98" s="103"/>
      <c r="J98" s="104">
        <f>J130</f>
        <v>0</v>
      </c>
      <c r="L98" s="101"/>
    </row>
    <row r="99" spans="2:12" s="9" customFormat="1" ht="19.899999999999999" customHeight="1">
      <c r="B99" s="101"/>
      <c r="D99" s="102" t="s">
        <v>97</v>
      </c>
      <c r="E99" s="103"/>
      <c r="F99" s="103"/>
      <c r="G99" s="103"/>
      <c r="H99" s="103"/>
      <c r="I99" s="103"/>
      <c r="J99" s="104">
        <f>J146</f>
        <v>0</v>
      </c>
      <c r="L99" s="101"/>
    </row>
    <row r="100" spans="2:12" s="9" customFormat="1" ht="19.899999999999999" customHeight="1">
      <c r="B100" s="101"/>
      <c r="D100" s="102" t="s">
        <v>98</v>
      </c>
      <c r="E100" s="103"/>
      <c r="F100" s="103"/>
      <c r="G100" s="103"/>
      <c r="H100" s="103"/>
      <c r="I100" s="103"/>
      <c r="J100" s="104">
        <f>J161</f>
        <v>0</v>
      </c>
      <c r="L100" s="101"/>
    </row>
    <row r="101" spans="2:12" s="9" customFormat="1" ht="19.899999999999999" customHeight="1">
      <c r="B101" s="101"/>
      <c r="D101" s="102" t="s">
        <v>99</v>
      </c>
      <c r="E101" s="103"/>
      <c r="F101" s="103"/>
      <c r="G101" s="103"/>
      <c r="H101" s="103"/>
      <c r="I101" s="103"/>
      <c r="J101" s="104">
        <f>J186</f>
        <v>0</v>
      </c>
      <c r="L101" s="101"/>
    </row>
    <row r="102" spans="2:12" s="9" customFormat="1" ht="19.899999999999999" customHeight="1">
      <c r="B102" s="101"/>
      <c r="D102" s="102" t="s">
        <v>100</v>
      </c>
      <c r="E102" s="103"/>
      <c r="F102" s="103"/>
      <c r="G102" s="103"/>
      <c r="H102" s="103"/>
      <c r="I102" s="103"/>
      <c r="J102" s="104">
        <f>J193</f>
        <v>0</v>
      </c>
      <c r="L102" s="101"/>
    </row>
    <row r="103" spans="2:12" s="9" customFormat="1" ht="19.899999999999999" customHeight="1">
      <c r="B103" s="101"/>
      <c r="D103" s="102" t="s">
        <v>101</v>
      </c>
      <c r="E103" s="103"/>
      <c r="F103" s="103"/>
      <c r="G103" s="103"/>
      <c r="H103" s="103"/>
      <c r="I103" s="103"/>
      <c r="J103" s="104">
        <f>J199</f>
        <v>0</v>
      </c>
      <c r="L103" s="101"/>
    </row>
    <row r="104" spans="2:12" s="9" customFormat="1" ht="19.899999999999999" customHeight="1">
      <c r="B104" s="101"/>
      <c r="D104" s="102" t="s">
        <v>102</v>
      </c>
      <c r="E104" s="103"/>
      <c r="F104" s="103"/>
      <c r="G104" s="103"/>
      <c r="H104" s="103"/>
      <c r="I104" s="103"/>
      <c r="J104" s="104">
        <f>J205</f>
        <v>0</v>
      </c>
      <c r="L104" s="101"/>
    </row>
    <row r="105" spans="2:12" s="9" customFormat="1" ht="19.899999999999999" customHeight="1">
      <c r="B105" s="101"/>
      <c r="D105" s="102" t="s">
        <v>103</v>
      </c>
      <c r="E105" s="103"/>
      <c r="F105" s="103"/>
      <c r="G105" s="103"/>
      <c r="H105" s="103"/>
      <c r="I105" s="103"/>
      <c r="J105" s="104">
        <f>J216</f>
        <v>0</v>
      </c>
      <c r="L105" s="101"/>
    </row>
    <row r="106" spans="2:12" s="9" customFormat="1" ht="19.899999999999999" customHeight="1">
      <c r="B106" s="101"/>
      <c r="D106" s="102" t="s">
        <v>104</v>
      </c>
      <c r="E106" s="103"/>
      <c r="F106" s="103"/>
      <c r="G106" s="103"/>
      <c r="H106" s="103"/>
      <c r="I106" s="103"/>
      <c r="J106" s="104">
        <f>J230</f>
        <v>0</v>
      </c>
      <c r="L106" s="101"/>
    </row>
    <row r="107" spans="2:12" s="9" customFormat="1" ht="19.899999999999999" customHeight="1">
      <c r="B107" s="101"/>
      <c r="D107" s="102" t="s">
        <v>105</v>
      </c>
      <c r="E107" s="103"/>
      <c r="F107" s="103"/>
      <c r="G107" s="103"/>
      <c r="H107" s="103"/>
      <c r="I107" s="103"/>
      <c r="J107" s="104">
        <f>J233</f>
        <v>0</v>
      </c>
      <c r="L107" s="101"/>
    </row>
    <row r="108" spans="2:12" s="9" customFormat="1" ht="19.899999999999999" customHeight="1">
      <c r="B108" s="101"/>
      <c r="D108" s="102" t="s">
        <v>106</v>
      </c>
      <c r="E108" s="103"/>
      <c r="F108" s="103"/>
      <c r="G108" s="103"/>
      <c r="H108" s="103"/>
      <c r="I108" s="103"/>
      <c r="J108" s="104">
        <f>J235</f>
        <v>0</v>
      </c>
      <c r="L108" s="101"/>
    </row>
    <row r="109" spans="2:12" s="1" customFormat="1" ht="21.75" customHeight="1">
      <c r="B109" s="25"/>
      <c r="L109" s="25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25"/>
    </row>
    <row r="114" spans="2:63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25"/>
    </row>
    <row r="115" spans="2:63" s="1" customFormat="1" ht="24.95" customHeight="1">
      <c r="B115" s="25"/>
      <c r="C115" s="17" t="s">
        <v>107</v>
      </c>
      <c r="L115" s="25"/>
    </row>
    <row r="116" spans="2:63" s="1" customFormat="1" ht="6.95" customHeight="1">
      <c r="B116" s="25"/>
      <c r="L116" s="25"/>
    </row>
    <row r="117" spans="2:63" s="1" customFormat="1" ht="12" customHeight="1">
      <c r="B117" s="25"/>
      <c r="C117" s="22" t="s">
        <v>14</v>
      </c>
      <c r="L117" s="25"/>
    </row>
    <row r="118" spans="2:63" s="1" customFormat="1" ht="16.5" customHeight="1">
      <c r="B118" s="25"/>
      <c r="E118" s="187" t="str">
        <f>E7</f>
        <v>zimní stadion Pardubice</v>
      </c>
      <c r="F118" s="188"/>
      <c r="G118" s="188"/>
      <c r="H118" s="188"/>
      <c r="L118" s="25"/>
    </row>
    <row r="119" spans="2:63" s="1" customFormat="1" ht="12" customHeight="1">
      <c r="B119" s="25"/>
      <c r="C119" s="22" t="s">
        <v>88</v>
      </c>
      <c r="L119" s="25"/>
    </row>
    <row r="120" spans="2:63" s="1" customFormat="1" ht="16.5" customHeight="1">
      <c r="B120" s="25"/>
      <c r="E120" s="167" t="str">
        <f>E9</f>
        <v>40547-invalidé - sociální zařízení invalidé</v>
      </c>
      <c r="F120" s="189"/>
      <c r="G120" s="189"/>
      <c r="H120" s="189"/>
      <c r="L120" s="25"/>
    </row>
    <row r="121" spans="2:63" s="1" customFormat="1" ht="6.95" customHeight="1">
      <c r="B121" s="25"/>
      <c r="L121" s="25"/>
    </row>
    <row r="122" spans="2:63" s="1" customFormat="1" ht="12" customHeight="1">
      <c r="B122" s="25"/>
      <c r="C122" s="22" t="s">
        <v>18</v>
      </c>
      <c r="F122" s="20" t="str">
        <f>F12</f>
        <v xml:space="preserve"> </v>
      </c>
      <c r="I122" s="22" t="s">
        <v>20</v>
      </c>
      <c r="J122" s="45">
        <f>IF(J12="","",J12)</f>
        <v>0</v>
      </c>
      <c r="L122" s="25"/>
    </row>
    <row r="123" spans="2:63" s="1" customFormat="1" ht="6.95" customHeight="1">
      <c r="B123" s="25"/>
      <c r="L123" s="25"/>
    </row>
    <row r="124" spans="2:63" s="1" customFormat="1" ht="15.2" customHeight="1">
      <c r="B124" s="25"/>
      <c r="C124" s="22" t="s">
        <v>21</v>
      </c>
      <c r="F124" s="20" t="str">
        <f>E15</f>
        <v xml:space="preserve"> </v>
      </c>
      <c r="I124" s="22" t="s">
        <v>26</v>
      </c>
      <c r="J124" s="23" t="str">
        <f>E21</f>
        <v xml:space="preserve"> </v>
      </c>
      <c r="L124" s="25"/>
    </row>
    <row r="125" spans="2:63" s="1" customFormat="1" ht="15.2" customHeight="1">
      <c r="B125" s="25"/>
      <c r="C125" s="22" t="s">
        <v>24</v>
      </c>
      <c r="F125" s="20" t="str">
        <f>IF(E18="","",E18)</f>
        <v xml:space="preserve"> </v>
      </c>
      <c r="I125" s="22" t="s">
        <v>28</v>
      </c>
      <c r="J125" s="23" t="str">
        <f>E24</f>
        <v xml:space="preserve"> </v>
      </c>
      <c r="L125" s="25"/>
    </row>
    <row r="126" spans="2:63" s="1" customFormat="1" ht="10.35" customHeight="1">
      <c r="B126" s="25"/>
      <c r="L126" s="25"/>
    </row>
    <row r="127" spans="2:63" s="10" customFormat="1" ht="29.25" customHeight="1">
      <c r="B127" s="105"/>
      <c r="C127" s="106" t="s">
        <v>108</v>
      </c>
      <c r="D127" s="107" t="s">
        <v>55</v>
      </c>
      <c r="E127" s="107" t="s">
        <v>51</v>
      </c>
      <c r="F127" s="107" t="s">
        <v>52</v>
      </c>
      <c r="G127" s="107" t="s">
        <v>109</v>
      </c>
      <c r="H127" s="107" t="s">
        <v>110</v>
      </c>
      <c r="I127" s="107" t="s">
        <v>111</v>
      </c>
      <c r="J127" s="108" t="s">
        <v>92</v>
      </c>
      <c r="K127" s="109" t="s">
        <v>112</v>
      </c>
      <c r="L127" s="105"/>
      <c r="M127" s="52" t="s">
        <v>1</v>
      </c>
      <c r="N127" s="53" t="s">
        <v>34</v>
      </c>
      <c r="O127" s="53" t="s">
        <v>113</v>
      </c>
      <c r="P127" s="53" t="s">
        <v>114</v>
      </c>
      <c r="Q127" s="53" t="s">
        <v>115</v>
      </c>
      <c r="R127" s="53" t="s">
        <v>116</v>
      </c>
      <c r="S127" s="53" t="s">
        <v>117</v>
      </c>
      <c r="T127" s="54" t="s">
        <v>118</v>
      </c>
    </row>
    <row r="128" spans="2:63" s="1" customFormat="1" ht="22.9" customHeight="1">
      <c r="B128" s="25"/>
      <c r="C128" s="57" t="s">
        <v>119</v>
      </c>
      <c r="J128" s="110">
        <f>BK128</f>
        <v>0</v>
      </c>
      <c r="L128" s="25"/>
      <c r="M128" s="55"/>
      <c r="N128" s="46"/>
      <c r="O128" s="46"/>
      <c r="P128" s="111">
        <f>P129</f>
        <v>65.84</v>
      </c>
      <c r="Q128" s="46"/>
      <c r="R128" s="111">
        <f>R129</f>
        <v>0.48199679095000003</v>
      </c>
      <c r="S128" s="46"/>
      <c r="T128" s="112">
        <f>T129</f>
        <v>1.8721650000000001</v>
      </c>
      <c r="AT128" s="13" t="s">
        <v>69</v>
      </c>
      <c r="AU128" s="13" t="s">
        <v>94</v>
      </c>
      <c r="BK128" s="113">
        <f>BK129</f>
        <v>0</v>
      </c>
    </row>
    <row r="129" spans="2:65" s="11" customFormat="1" ht="25.9" customHeight="1">
      <c r="B129" s="114"/>
      <c r="D129" s="115" t="s">
        <v>69</v>
      </c>
      <c r="E129" s="116" t="s">
        <v>120</v>
      </c>
      <c r="F129" s="116" t="s">
        <v>121</v>
      </c>
      <c r="J129" s="117">
        <f>BK129</f>
        <v>0</v>
      </c>
      <c r="L129" s="114"/>
      <c r="M129" s="118"/>
      <c r="P129" s="119">
        <f>P130+P146+P161+P186+P193+P199+P205+P216+P230+P233+P235</f>
        <v>65.84</v>
      </c>
      <c r="R129" s="119">
        <f>R130+R146+R161+R186+R193+R199+R205+R216+R230+R233+R235</f>
        <v>0.48199679095000003</v>
      </c>
      <c r="T129" s="120">
        <f>T130+T146+T161+T186+T193+T199+T205+T216+T230+T233+T235</f>
        <v>1.8721650000000001</v>
      </c>
      <c r="AR129" s="115" t="s">
        <v>80</v>
      </c>
      <c r="AT129" s="121" t="s">
        <v>69</v>
      </c>
      <c r="AU129" s="121" t="s">
        <v>70</v>
      </c>
      <c r="AY129" s="115" t="s">
        <v>122</v>
      </c>
      <c r="BK129" s="122">
        <f>BK130+BK146+BK161+BK186+BK193+BK199+BK205+BK216+BK230+BK233+BK235</f>
        <v>0</v>
      </c>
    </row>
    <row r="130" spans="2:65" s="11" customFormat="1" ht="22.9" customHeight="1">
      <c r="B130" s="114"/>
      <c r="D130" s="115" t="s">
        <v>69</v>
      </c>
      <c r="E130" s="123" t="s">
        <v>123</v>
      </c>
      <c r="F130" s="123" t="s">
        <v>124</v>
      </c>
      <c r="J130" s="124">
        <f>BK130</f>
        <v>0</v>
      </c>
      <c r="L130" s="114"/>
      <c r="M130" s="118"/>
      <c r="P130" s="119">
        <f>SUM(P131:P145)</f>
        <v>11.858999999999998</v>
      </c>
      <c r="R130" s="119">
        <f>SUM(R131:R145)</f>
        <v>1.506795E-2</v>
      </c>
      <c r="T130" s="120">
        <f>SUM(T131:T145)</f>
        <v>7.1230000000000002E-2</v>
      </c>
      <c r="AR130" s="115" t="s">
        <v>80</v>
      </c>
      <c r="AT130" s="121" t="s">
        <v>69</v>
      </c>
      <c r="AU130" s="121" t="s">
        <v>78</v>
      </c>
      <c r="AY130" s="115" t="s">
        <v>122</v>
      </c>
      <c r="BK130" s="122">
        <f>SUM(BK131:BK145)</f>
        <v>0</v>
      </c>
    </row>
    <row r="131" spans="2:65" s="1" customFormat="1" ht="16.5" customHeight="1">
      <c r="B131" s="125"/>
      <c r="C131" s="126" t="s">
        <v>78</v>
      </c>
      <c r="D131" s="126" t="s">
        <v>125</v>
      </c>
      <c r="E131" s="127" t="s">
        <v>126</v>
      </c>
      <c r="F131" s="128" t="s">
        <v>127</v>
      </c>
      <c r="G131" s="129" t="s">
        <v>128</v>
      </c>
      <c r="H131" s="130">
        <v>4</v>
      </c>
      <c r="I131" s="131"/>
      <c r="J131" s="131">
        <f t="shared" ref="J131:J145" si="0">ROUND(I131*H131,1)</f>
        <v>0</v>
      </c>
      <c r="K131" s="132"/>
      <c r="L131" s="25"/>
      <c r="M131" s="133" t="s">
        <v>1</v>
      </c>
      <c r="N131" s="134" t="s">
        <v>35</v>
      </c>
      <c r="O131" s="135">
        <v>0.41299999999999998</v>
      </c>
      <c r="P131" s="135">
        <f t="shared" ref="P131:P145" si="1">O131*H131</f>
        <v>1.6519999999999999</v>
      </c>
      <c r="Q131" s="135">
        <v>0</v>
      </c>
      <c r="R131" s="135">
        <f t="shared" ref="R131:R145" si="2">Q131*H131</f>
        <v>0</v>
      </c>
      <c r="S131" s="135">
        <v>1.4919999999999999E-2</v>
      </c>
      <c r="T131" s="136">
        <f t="shared" ref="T131:T145" si="3">S131*H131</f>
        <v>5.9679999999999997E-2</v>
      </c>
      <c r="AR131" s="137" t="s">
        <v>129</v>
      </c>
      <c r="AT131" s="137" t="s">
        <v>125</v>
      </c>
      <c r="AU131" s="137" t="s">
        <v>80</v>
      </c>
      <c r="AY131" s="13" t="s">
        <v>122</v>
      </c>
      <c r="BE131" s="138">
        <f t="shared" ref="BE131:BE145" si="4">IF(N131="základní",J131,0)</f>
        <v>0</v>
      </c>
      <c r="BF131" s="138">
        <f t="shared" ref="BF131:BF145" si="5">IF(N131="snížená",J131,0)</f>
        <v>0</v>
      </c>
      <c r="BG131" s="138">
        <f t="shared" ref="BG131:BG145" si="6">IF(N131="zákl. přenesená",J131,0)</f>
        <v>0</v>
      </c>
      <c r="BH131" s="138">
        <f t="shared" ref="BH131:BH145" si="7">IF(N131="sníž. přenesená",J131,0)</f>
        <v>0</v>
      </c>
      <c r="BI131" s="138">
        <f t="shared" ref="BI131:BI145" si="8">IF(N131="nulová",J131,0)</f>
        <v>0</v>
      </c>
      <c r="BJ131" s="13" t="s">
        <v>78</v>
      </c>
      <c r="BK131" s="138">
        <f t="shared" ref="BK131:BK145" si="9">ROUND(I131*H131,1)</f>
        <v>0</v>
      </c>
      <c r="BL131" s="13" t="s">
        <v>129</v>
      </c>
      <c r="BM131" s="137" t="s">
        <v>78</v>
      </c>
    </row>
    <row r="132" spans="2:65" s="1" customFormat="1" ht="16.5" customHeight="1">
      <c r="B132" s="125"/>
      <c r="C132" s="126" t="s">
        <v>80</v>
      </c>
      <c r="D132" s="126" t="s">
        <v>125</v>
      </c>
      <c r="E132" s="127" t="s">
        <v>130</v>
      </c>
      <c r="F132" s="128" t="s">
        <v>131</v>
      </c>
      <c r="G132" s="129" t="s">
        <v>128</v>
      </c>
      <c r="H132" s="130">
        <v>5.5</v>
      </c>
      <c r="I132" s="131"/>
      <c r="J132" s="131">
        <f t="shared" si="0"/>
        <v>0</v>
      </c>
      <c r="K132" s="132"/>
      <c r="L132" s="25"/>
      <c r="M132" s="133" t="s">
        <v>1</v>
      </c>
      <c r="N132" s="134" t="s">
        <v>35</v>
      </c>
      <c r="O132" s="135">
        <v>3.1E-2</v>
      </c>
      <c r="P132" s="135">
        <f t="shared" si="1"/>
        <v>0.17049999999999998</v>
      </c>
      <c r="Q132" s="135">
        <v>0</v>
      </c>
      <c r="R132" s="135">
        <f t="shared" si="2"/>
        <v>0</v>
      </c>
      <c r="S132" s="135">
        <v>2.0999999999999999E-3</v>
      </c>
      <c r="T132" s="136">
        <f t="shared" si="3"/>
        <v>1.155E-2</v>
      </c>
      <c r="AR132" s="137" t="s">
        <v>129</v>
      </c>
      <c r="AT132" s="137" t="s">
        <v>125</v>
      </c>
      <c r="AU132" s="137" t="s">
        <v>80</v>
      </c>
      <c r="AY132" s="13" t="s">
        <v>122</v>
      </c>
      <c r="BE132" s="138">
        <f t="shared" si="4"/>
        <v>0</v>
      </c>
      <c r="BF132" s="138">
        <f t="shared" si="5"/>
        <v>0</v>
      </c>
      <c r="BG132" s="138">
        <f t="shared" si="6"/>
        <v>0</v>
      </c>
      <c r="BH132" s="138">
        <f t="shared" si="7"/>
        <v>0</v>
      </c>
      <c r="BI132" s="138">
        <f t="shared" si="8"/>
        <v>0</v>
      </c>
      <c r="BJ132" s="13" t="s">
        <v>78</v>
      </c>
      <c r="BK132" s="138">
        <f t="shared" si="9"/>
        <v>0</v>
      </c>
      <c r="BL132" s="13" t="s">
        <v>129</v>
      </c>
      <c r="BM132" s="137" t="s">
        <v>80</v>
      </c>
    </row>
    <row r="133" spans="2:65" s="1" customFormat="1" ht="16.5" customHeight="1">
      <c r="B133" s="125"/>
      <c r="C133" s="126" t="s">
        <v>132</v>
      </c>
      <c r="D133" s="126" t="s">
        <v>125</v>
      </c>
      <c r="E133" s="127" t="s">
        <v>133</v>
      </c>
      <c r="F133" s="128" t="s">
        <v>134</v>
      </c>
      <c r="G133" s="129" t="s">
        <v>135</v>
      </c>
      <c r="H133" s="130">
        <v>1</v>
      </c>
      <c r="I133" s="131"/>
      <c r="J133" s="131">
        <f t="shared" si="0"/>
        <v>0</v>
      </c>
      <c r="K133" s="132"/>
      <c r="L133" s="25"/>
      <c r="M133" s="133" t="s">
        <v>1</v>
      </c>
      <c r="N133" s="134" t="s">
        <v>35</v>
      </c>
      <c r="O133" s="135">
        <v>0.34200000000000003</v>
      </c>
      <c r="P133" s="135">
        <f t="shared" si="1"/>
        <v>0.34200000000000003</v>
      </c>
      <c r="Q133" s="135">
        <v>5.0060000000000002E-4</v>
      </c>
      <c r="R133" s="135">
        <f t="shared" si="2"/>
        <v>5.0060000000000002E-4</v>
      </c>
      <c r="S133" s="135">
        <v>0</v>
      </c>
      <c r="T133" s="136">
        <f t="shared" si="3"/>
        <v>0</v>
      </c>
      <c r="AR133" s="137" t="s">
        <v>129</v>
      </c>
      <c r="AT133" s="137" t="s">
        <v>125</v>
      </c>
      <c r="AU133" s="137" t="s">
        <v>80</v>
      </c>
      <c r="AY133" s="13" t="s">
        <v>122</v>
      </c>
      <c r="BE133" s="138">
        <f t="shared" si="4"/>
        <v>0</v>
      </c>
      <c r="BF133" s="138">
        <f t="shared" si="5"/>
        <v>0</v>
      </c>
      <c r="BG133" s="138">
        <f t="shared" si="6"/>
        <v>0</v>
      </c>
      <c r="BH133" s="138">
        <f t="shared" si="7"/>
        <v>0</v>
      </c>
      <c r="BI133" s="138">
        <f t="shared" si="8"/>
        <v>0</v>
      </c>
      <c r="BJ133" s="13" t="s">
        <v>78</v>
      </c>
      <c r="BK133" s="138">
        <f t="shared" si="9"/>
        <v>0</v>
      </c>
      <c r="BL133" s="13" t="s">
        <v>129</v>
      </c>
      <c r="BM133" s="137" t="s">
        <v>132</v>
      </c>
    </row>
    <row r="134" spans="2:65" s="1" customFormat="1" ht="16.5" customHeight="1">
      <c r="B134" s="125"/>
      <c r="C134" s="126" t="s">
        <v>129</v>
      </c>
      <c r="D134" s="126" t="s">
        <v>125</v>
      </c>
      <c r="E134" s="127" t="s">
        <v>136</v>
      </c>
      <c r="F134" s="128" t="s">
        <v>137</v>
      </c>
      <c r="G134" s="129" t="s">
        <v>135</v>
      </c>
      <c r="H134" s="130">
        <v>1</v>
      </c>
      <c r="I134" s="131"/>
      <c r="J134" s="131">
        <f t="shared" si="0"/>
        <v>0</v>
      </c>
      <c r="K134" s="132"/>
      <c r="L134" s="25"/>
      <c r="M134" s="133" t="s">
        <v>1</v>
      </c>
      <c r="N134" s="134" t="s">
        <v>35</v>
      </c>
      <c r="O134" s="135">
        <v>0.34200000000000003</v>
      </c>
      <c r="P134" s="135">
        <f t="shared" si="1"/>
        <v>0.34200000000000003</v>
      </c>
      <c r="Q134" s="135">
        <v>1.7906E-3</v>
      </c>
      <c r="R134" s="135">
        <f t="shared" si="2"/>
        <v>1.7906E-3</v>
      </c>
      <c r="S134" s="135">
        <v>0</v>
      </c>
      <c r="T134" s="136">
        <f t="shared" si="3"/>
        <v>0</v>
      </c>
      <c r="AR134" s="137" t="s">
        <v>129</v>
      </c>
      <c r="AT134" s="137" t="s">
        <v>125</v>
      </c>
      <c r="AU134" s="137" t="s">
        <v>80</v>
      </c>
      <c r="AY134" s="13" t="s">
        <v>122</v>
      </c>
      <c r="BE134" s="138">
        <f t="shared" si="4"/>
        <v>0</v>
      </c>
      <c r="BF134" s="138">
        <f t="shared" si="5"/>
        <v>0</v>
      </c>
      <c r="BG134" s="138">
        <f t="shared" si="6"/>
        <v>0</v>
      </c>
      <c r="BH134" s="138">
        <f t="shared" si="7"/>
        <v>0</v>
      </c>
      <c r="BI134" s="138">
        <f t="shared" si="8"/>
        <v>0</v>
      </c>
      <c r="BJ134" s="13" t="s">
        <v>78</v>
      </c>
      <c r="BK134" s="138">
        <f t="shared" si="9"/>
        <v>0</v>
      </c>
      <c r="BL134" s="13" t="s">
        <v>129</v>
      </c>
      <c r="BM134" s="137" t="s">
        <v>138</v>
      </c>
    </row>
    <row r="135" spans="2:65" s="1" customFormat="1" ht="21.75" customHeight="1">
      <c r="B135" s="125"/>
      <c r="C135" s="126" t="s">
        <v>138</v>
      </c>
      <c r="D135" s="126" t="s">
        <v>125</v>
      </c>
      <c r="E135" s="127" t="s">
        <v>139</v>
      </c>
      <c r="F135" s="128" t="s">
        <v>140</v>
      </c>
      <c r="G135" s="129" t="s">
        <v>128</v>
      </c>
      <c r="H135" s="130">
        <v>5.5</v>
      </c>
      <c r="I135" s="131"/>
      <c r="J135" s="131">
        <f t="shared" si="0"/>
        <v>0</v>
      </c>
      <c r="K135" s="132"/>
      <c r="L135" s="25"/>
      <c r="M135" s="133" t="s">
        <v>1</v>
      </c>
      <c r="N135" s="134" t="s">
        <v>35</v>
      </c>
      <c r="O135" s="135">
        <v>0.65900000000000003</v>
      </c>
      <c r="P135" s="135">
        <f t="shared" si="1"/>
        <v>3.6245000000000003</v>
      </c>
      <c r="Q135" s="135">
        <v>4.1189999999999998E-4</v>
      </c>
      <c r="R135" s="135">
        <f t="shared" si="2"/>
        <v>2.26545E-3</v>
      </c>
      <c r="S135" s="135">
        <v>0</v>
      </c>
      <c r="T135" s="136">
        <f t="shared" si="3"/>
        <v>0</v>
      </c>
      <c r="AR135" s="137" t="s">
        <v>129</v>
      </c>
      <c r="AT135" s="137" t="s">
        <v>125</v>
      </c>
      <c r="AU135" s="137" t="s">
        <v>80</v>
      </c>
      <c r="AY135" s="13" t="s">
        <v>122</v>
      </c>
      <c r="BE135" s="138">
        <f t="shared" si="4"/>
        <v>0</v>
      </c>
      <c r="BF135" s="138">
        <f t="shared" si="5"/>
        <v>0</v>
      </c>
      <c r="BG135" s="138">
        <f t="shared" si="6"/>
        <v>0</v>
      </c>
      <c r="BH135" s="138">
        <f t="shared" si="7"/>
        <v>0</v>
      </c>
      <c r="BI135" s="138">
        <f t="shared" si="8"/>
        <v>0</v>
      </c>
      <c r="BJ135" s="13" t="s">
        <v>78</v>
      </c>
      <c r="BK135" s="138">
        <f t="shared" si="9"/>
        <v>0</v>
      </c>
      <c r="BL135" s="13" t="s">
        <v>129</v>
      </c>
      <c r="BM135" s="137" t="s">
        <v>141</v>
      </c>
    </row>
    <row r="136" spans="2:65" s="1" customFormat="1" ht="21.75" customHeight="1">
      <c r="B136" s="125"/>
      <c r="C136" s="126" t="s">
        <v>141</v>
      </c>
      <c r="D136" s="126" t="s">
        <v>125</v>
      </c>
      <c r="E136" s="127" t="s">
        <v>142</v>
      </c>
      <c r="F136" s="128" t="s">
        <v>143</v>
      </c>
      <c r="G136" s="129" t="s">
        <v>128</v>
      </c>
      <c r="H136" s="130">
        <v>1</v>
      </c>
      <c r="I136" s="131"/>
      <c r="J136" s="131">
        <f t="shared" si="0"/>
        <v>0</v>
      </c>
      <c r="K136" s="132"/>
      <c r="L136" s="25"/>
      <c r="M136" s="133" t="s">
        <v>1</v>
      </c>
      <c r="N136" s="134" t="s">
        <v>35</v>
      </c>
      <c r="O136" s="135">
        <v>0.72799999999999998</v>
      </c>
      <c r="P136" s="135">
        <f t="shared" si="1"/>
        <v>0.72799999999999998</v>
      </c>
      <c r="Q136" s="135">
        <v>4.7649999999999998E-4</v>
      </c>
      <c r="R136" s="135">
        <f t="shared" si="2"/>
        <v>4.7649999999999998E-4</v>
      </c>
      <c r="S136" s="135">
        <v>0</v>
      </c>
      <c r="T136" s="136">
        <f t="shared" si="3"/>
        <v>0</v>
      </c>
      <c r="AR136" s="137" t="s">
        <v>129</v>
      </c>
      <c r="AT136" s="137" t="s">
        <v>125</v>
      </c>
      <c r="AU136" s="137" t="s">
        <v>80</v>
      </c>
      <c r="AY136" s="13" t="s">
        <v>122</v>
      </c>
      <c r="BE136" s="138">
        <f t="shared" si="4"/>
        <v>0</v>
      </c>
      <c r="BF136" s="138">
        <f t="shared" si="5"/>
        <v>0</v>
      </c>
      <c r="BG136" s="138">
        <f t="shared" si="6"/>
        <v>0</v>
      </c>
      <c r="BH136" s="138">
        <f t="shared" si="7"/>
        <v>0</v>
      </c>
      <c r="BI136" s="138">
        <f t="shared" si="8"/>
        <v>0</v>
      </c>
      <c r="BJ136" s="13" t="s">
        <v>78</v>
      </c>
      <c r="BK136" s="138">
        <f t="shared" si="9"/>
        <v>0</v>
      </c>
      <c r="BL136" s="13" t="s">
        <v>129</v>
      </c>
      <c r="BM136" s="137" t="s">
        <v>144</v>
      </c>
    </row>
    <row r="137" spans="2:65" s="1" customFormat="1" ht="21.75" customHeight="1">
      <c r="B137" s="125"/>
      <c r="C137" s="126" t="s">
        <v>145</v>
      </c>
      <c r="D137" s="126" t="s">
        <v>125</v>
      </c>
      <c r="E137" s="127" t="s">
        <v>146</v>
      </c>
      <c r="F137" s="128" t="s">
        <v>147</v>
      </c>
      <c r="G137" s="129" t="s">
        <v>128</v>
      </c>
      <c r="H137" s="130">
        <v>4</v>
      </c>
      <c r="I137" s="131"/>
      <c r="J137" s="131">
        <f t="shared" si="0"/>
        <v>0</v>
      </c>
      <c r="K137" s="132"/>
      <c r="L137" s="25"/>
      <c r="M137" s="133" t="s">
        <v>1</v>
      </c>
      <c r="N137" s="134" t="s">
        <v>35</v>
      </c>
      <c r="O137" s="135">
        <v>0.83199999999999996</v>
      </c>
      <c r="P137" s="135">
        <f t="shared" si="1"/>
        <v>3.3279999999999998</v>
      </c>
      <c r="Q137" s="135">
        <v>2.2361999999999998E-3</v>
      </c>
      <c r="R137" s="135">
        <f t="shared" si="2"/>
        <v>8.9447999999999993E-3</v>
      </c>
      <c r="S137" s="135">
        <v>0</v>
      </c>
      <c r="T137" s="136">
        <f t="shared" si="3"/>
        <v>0</v>
      </c>
      <c r="AR137" s="137" t="s">
        <v>129</v>
      </c>
      <c r="AT137" s="137" t="s">
        <v>125</v>
      </c>
      <c r="AU137" s="137" t="s">
        <v>80</v>
      </c>
      <c r="AY137" s="13" t="s">
        <v>122</v>
      </c>
      <c r="BE137" s="138">
        <f t="shared" si="4"/>
        <v>0</v>
      </c>
      <c r="BF137" s="138">
        <f t="shared" si="5"/>
        <v>0</v>
      </c>
      <c r="BG137" s="138">
        <f t="shared" si="6"/>
        <v>0</v>
      </c>
      <c r="BH137" s="138">
        <f t="shared" si="7"/>
        <v>0</v>
      </c>
      <c r="BI137" s="138">
        <f t="shared" si="8"/>
        <v>0</v>
      </c>
      <c r="BJ137" s="13" t="s">
        <v>78</v>
      </c>
      <c r="BK137" s="138">
        <f t="shared" si="9"/>
        <v>0</v>
      </c>
      <c r="BL137" s="13" t="s">
        <v>129</v>
      </c>
      <c r="BM137" s="137" t="s">
        <v>148</v>
      </c>
    </row>
    <row r="138" spans="2:65" s="1" customFormat="1" ht="16.5" customHeight="1">
      <c r="B138" s="125"/>
      <c r="C138" s="126" t="s">
        <v>148</v>
      </c>
      <c r="D138" s="126" t="s">
        <v>125</v>
      </c>
      <c r="E138" s="127" t="s">
        <v>149</v>
      </c>
      <c r="F138" s="128" t="s">
        <v>150</v>
      </c>
      <c r="G138" s="129" t="s">
        <v>135</v>
      </c>
      <c r="H138" s="130">
        <v>1</v>
      </c>
      <c r="I138" s="131"/>
      <c r="J138" s="131">
        <f t="shared" si="0"/>
        <v>0</v>
      </c>
      <c r="K138" s="132"/>
      <c r="L138" s="25"/>
      <c r="M138" s="133" t="s">
        <v>1</v>
      </c>
      <c r="N138" s="134" t="s">
        <v>35</v>
      </c>
      <c r="O138" s="135">
        <v>0.157</v>
      </c>
      <c r="P138" s="135">
        <f t="shared" si="1"/>
        <v>0.157</v>
      </c>
      <c r="Q138" s="135">
        <v>0</v>
      </c>
      <c r="R138" s="135">
        <f t="shared" si="2"/>
        <v>0</v>
      </c>
      <c r="S138" s="135">
        <v>0</v>
      </c>
      <c r="T138" s="136">
        <f t="shared" si="3"/>
        <v>0</v>
      </c>
      <c r="AR138" s="137" t="s">
        <v>129</v>
      </c>
      <c r="AT138" s="137" t="s">
        <v>125</v>
      </c>
      <c r="AU138" s="137" t="s">
        <v>80</v>
      </c>
      <c r="AY138" s="13" t="s">
        <v>122</v>
      </c>
      <c r="BE138" s="138">
        <f t="shared" si="4"/>
        <v>0</v>
      </c>
      <c r="BF138" s="138">
        <f t="shared" si="5"/>
        <v>0</v>
      </c>
      <c r="BG138" s="138">
        <f t="shared" si="6"/>
        <v>0</v>
      </c>
      <c r="BH138" s="138">
        <f t="shared" si="7"/>
        <v>0</v>
      </c>
      <c r="BI138" s="138">
        <f t="shared" si="8"/>
        <v>0</v>
      </c>
      <c r="BJ138" s="13" t="s">
        <v>78</v>
      </c>
      <c r="BK138" s="138">
        <f t="shared" si="9"/>
        <v>0</v>
      </c>
      <c r="BL138" s="13" t="s">
        <v>129</v>
      </c>
      <c r="BM138" s="137" t="s">
        <v>151</v>
      </c>
    </row>
    <row r="139" spans="2:65" s="1" customFormat="1" ht="16.5" customHeight="1">
      <c r="B139" s="125"/>
      <c r="C139" s="126" t="s">
        <v>151</v>
      </c>
      <c r="D139" s="126" t="s">
        <v>125</v>
      </c>
      <c r="E139" s="127" t="s">
        <v>152</v>
      </c>
      <c r="F139" s="128" t="s">
        <v>153</v>
      </c>
      <c r="G139" s="129" t="s">
        <v>135</v>
      </c>
      <c r="H139" s="130">
        <v>1</v>
      </c>
      <c r="I139" s="131"/>
      <c r="J139" s="131">
        <f t="shared" si="0"/>
        <v>0</v>
      </c>
      <c r="K139" s="132"/>
      <c r="L139" s="25"/>
      <c r="M139" s="133" t="s">
        <v>1</v>
      </c>
      <c r="N139" s="134" t="s">
        <v>35</v>
      </c>
      <c r="O139" s="135">
        <v>0.17399999999999999</v>
      </c>
      <c r="P139" s="135">
        <f t="shared" si="1"/>
        <v>0.17399999999999999</v>
      </c>
      <c r="Q139" s="135">
        <v>0</v>
      </c>
      <c r="R139" s="135">
        <f t="shared" si="2"/>
        <v>0</v>
      </c>
      <c r="S139" s="135">
        <v>0</v>
      </c>
      <c r="T139" s="136">
        <f t="shared" si="3"/>
        <v>0</v>
      </c>
      <c r="AR139" s="137" t="s">
        <v>129</v>
      </c>
      <c r="AT139" s="137" t="s">
        <v>125</v>
      </c>
      <c r="AU139" s="137" t="s">
        <v>80</v>
      </c>
      <c r="AY139" s="13" t="s">
        <v>122</v>
      </c>
      <c r="BE139" s="138">
        <f t="shared" si="4"/>
        <v>0</v>
      </c>
      <c r="BF139" s="138">
        <f t="shared" si="5"/>
        <v>0</v>
      </c>
      <c r="BG139" s="138">
        <f t="shared" si="6"/>
        <v>0</v>
      </c>
      <c r="BH139" s="138">
        <f t="shared" si="7"/>
        <v>0</v>
      </c>
      <c r="BI139" s="138">
        <f t="shared" si="8"/>
        <v>0</v>
      </c>
      <c r="BJ139" s="13" t="s">
        <v>78</v>
      </c>
      <c r="BK139" s="138">
        <f t="shared" si="9"/>
        <v>0</v>
      </c>
      <c r="BL139" s="13" t="s">
        <v>129</v>
      </c>
      <c r="BM139" s="137" t="s">
        <v>154</v>
      </c>
    </row>
    <row r="140" spans="2:65" s="1" customFormat="1" ht="21.75" customHeight="1">
      <c r="B140" s="125"/>
      <c r="C140" s="126" t="s">
        <v>155</v>
      </c>
      <c r="D140" s="126" t="s">
        <v>125</v>
      </c>
      <c r="E140" s="127" t="s">
        <v>156</v>
      </c>
      <c r="F140" s="128" t="s">
        <v>157</v>
      </c>
      <c r="G140" s="129" t="s">
        <v>135</v>
      </c>
      <c r="H140" s="130">
        <v>1</v>
      </c>
      <c r="I140" s="131"/>
      <c r="J140" s="131">
        <f t="shared" si="0"/>
        <v>0</v>
      </c>
      <c r="K140" s="132"/>
      <c r="L140" s="25"/>
      <c r="M140" s="133" t="s">
        <v>1</v>
      </c>
      <c r="N140" s="134" t="s">
        <v>35</v>
      </c>
      <c r="O140" s="135">
        <v>0.25900000000000001</v>
      </c>
      <c r="P140" s="135">
        <f t="shared" si="1"/>
        <v>0.25900000000000001</v>
      </c>
      <c r="Q140" s="135">
        <v>0</v>
      </c>
      <c r="R140" s="135">
        <f t="shared" si="2"/>
        <v>0</v>
      </c>
      <c r="S140" s="135">
        <v>0</v>
      </c>
      <c r="T140" s="136">
        <f t="shared" si="3"/>
        <v>0</v>
      </c>
      <c r="AR140" s="137" t="s">
        <v>129</v>
      </c>
      <c r="AT140" s="137" t="s">
        <v>125</v>
      </c>
      <c r="AU140" s="137" t="s">
        <v>80</v>
      </c>
      <c r="AY140" s="13" t="s">
        <v>122</v>
      </c>
      <c r="BE140" s="138">
        <f t="shared" si="4"/>
        <v>0</v>
      </c>
      <c r="BF140" s="138">
        <f t="shared" si="5"/>
        <v>0</v>
      </c>
      <c r="BG140" s="138">
        <f t="shared" si="6"/>
        <v>0</v>
      </c>
      <c r="BH140" s="138">
        <f t="shared" si="7"/>
        <v>0</v>
      </c>
      <c r="BI140" s="138">
        <f t="shared" si="8"/>
        <v>0</v>
      </c>
      <c r="BJ140" s="13" t="s">
        <v>78</v>
      </c>
      <c r="BK140" s="138">
        <f t="shared" si="9"/>
        <v>0</v>
      </c>
      <c r="BL140" s="13" t="s">
        <v>129</v>
      </c>
      <c r="BM140" s="137" t="s">
        <v>158</v>
      </c>
    </row>
    <row r="141" spans="2:65" s="1" customFormat="1" ht="21.75" customHeight="1">
      <c r="B141" s="125"/>
      <c r="C141" s="126" t="s">
        <v>158</v>
      </c>
      <c r="D141" s="126" t="s">
        <v>125</v>
      </c>
      <c r="E141" s="127" t="s">
        <v>159</v>
      </c>
      <c r="F141" s="128" t="s">
        <v>160</v>
      </c>
      <c r="G141" s="129" t="s">
        <v>135</v>
      </c>
      <c r="H141" s="130">
        <v>1</v>
      </c>
      <c r="I141" s="131"/>
      <c r="J141" s="131">
        <f t="shared" si="0"/>
        <v>0</v>
      </c>
      <c r="K141" s="132"/>
      <c r="L141" s="25"/>
      <c r="M141" s="133" t="s">
        <v>1</v>
      </c>
      <c r="N141" s="134" t="s">
        <v>35</v>
      </c>
      <c r="O141" s="135">
        <v>0.46500000000000002</v>
      </c>
      <c r="P141" s="135">
        <f t="shared" si="1"/>
        <v>0.46500000000000002</v>
      </c>
      <c r="Q141" s="135">
        <v>9.2000000000000003E-4</v>
      </c>
      <c r="R141" s="135">
        <f t="shared" si="2"/>
        <v>9.2000000000000003E-4</v>
      </c>
      <c r="S141" s="135">
        <v>0</v>
      </c>
      <c r="T141" s="136">
        <f t="shared" si="3"/>
        <v>0</v>
      </c>
      <c r="AR141" s="137" t="s">
        <v>161</v>
      </c>
      <c r="AT141" s="137" t="s">
        <v>125</v>
      </c>
      <c r="AU141" s="137" t="s">
        <v>80</v>
      </c>
      <c r="AY141" s="13" t="s">
        <v>122</v>
      </c>
      <c r="BE141" s="138">
        <f t="shared" si="4"/>
        <v>0</v>
      </c>
      <c r="BF141" s="138">
        <f t="shared" si="5"/>
        <v>0</v>
      </c>
      <c r="BG141" s="138">
        <f t="shared" si="6"/>
        <v>0</v>
      </c>
      <c r="BH141" s="138">
        <f t="shared" si="7"/>
        <v>0</v>
      </c>
      <c r="BI141" s="138">
        <f t="shared" si="8"/>
        <v>0</v>
      </c>
      <c r="BJ141" s="13" t="s">
        <v>78</v>
      </c>
      <c r="BK141" s="138">
        <f t="shared" si="9"/>
        <v>0</v>
      </c>
      <c r="BL141" s="13" t="s">
        <v>161</v>
      </c>
      <c r="BM141" s="137" t="s">
        <v>162</v>
      </c>
    </row>
    <row r="142" spans="2:65" s="1" customFormat="1" ht="24.2" customHeight="1">
      <c r="B142" s="125"/>
      <c r="C142" s="126" t="s">
        <v>163</v>
      </c>
      <c r="D142" s="126" t="s">
        <v>125</v>
      </c>
      <c r="E142" s="127" t="s">
        <v>164</v>
      </c>
      <c r="F142" s="128" t="s">
        <v>165</v>
      </c>
      <c r="G142" s="129" t="s">
        <v>135</v>
      </c>
      <c r="H142" s="130">
        <v>1</v>
      </c>
      <c r="I142" s="131"/>
      <c r="J142" s="131">
        <f t="shared" si="0"/>
        <v>0</v>
      </c>
      <c r="K142" s="132"/>
      <c r="L142" s="25"/>
      <c r="M142" s="133" t="s">
        <v>1</v>
      </c>
      <c r="N142" s="134" t="s">
        <v>35</v>
      </c>
      <c r="O142" s="135">
        <v>0.113</v>
      </c>
      <c r="P142" s="135">
        <f t="shared" si="1"/>
        <v>0.113</v>
      </c>
      <c r="Q142" s="135">
        <v>1.7000000000000001E-4</v>
      </c>
      <c r="R142" s="135">
        <f t="shared" si="2"/>
        <v>1.7000000000000001E-4</v>
      </c>
      <c r="S142" s="135">
        <v>0</v>
      </c>
      <c r="T142" s="136">
        <f t="shared" si="3"/>
        <v>0</v>
      </c>
      <c r="AR142" s="137" t="s">
        <v>129</v>
      </c>
      <c r="AT142" s="137" t="s">
        <v>125</v>
      </c>
      <c r="AU142" s="137" t="s">
        <v>80</v>
      </c>
      <c r="AY142" s="13" t="s">
        <v>122</v>
      </c>
      <c r="BE142" s="138">
        <f t="shared" si="4"/>
        <v>0</v>
      </c>
      <c r="BF142" s="138">
        <f t="shared" si="5"/>
        <v>0</v>
      </c>
      <c r="BG142" s="138">
        <f t="shared" si="6"/>
        <v>0</v>
      </c>
      <c r="BH142" s="138">
        <f t="shared" si="7"/>
        <v>0</v>
      </c>
      <c r="BI142" s="138">
        <f t="shared" si="8"/>
        <v>0</v>
      </c>
      <c r="BJ142" s="13" t="s">
        <v>78</v>
      </c>
      <c r="BK142" s="138">
        <f t="shared" si="9"/>
        <v>0</v>
      </c>
      <c r="BL142" s="13" t="s">
        <v>129</v>
      </c>
      <c r="BM142" s="137" t="s">
        <v>163</v>
      </c>
    </row>
    <row r="143" spans="2:65" s="1" customFormat="1" ht="21.75" customHeight="1">
      <c r="B143" s="125"/>
      <c r="C143" s="126" t="s">
        <v>166</v>
      </c>
      <c r="D143" s="126" t="s">
        <v>125</v>
      </c>
      <c r="E143" s="127" t="s">
        <v>167</v>
      </c>
      <c r="F143" s="128" t="s">
        <v>168</v>
      </c>
      <c r="G143" s="129" t="s">
        <v>128</v>
      </c>
      <c r="H143" s="130">
        <v>10.5</v>
      </c>
      <c r="I143" s="131"/>
      <c r="J143" s="131">
        <f t="shared" si="0"/>
        <v>0</v>
      </c>
      <c r="K143" s="132"/>
      <c r="L143" s="25"/>
      <c r="M143" s="133" t="s">
        <v>1</v>
      </c>
      <c r="N143" s="134" t="s">
        <v>35</v>
      </c>
      <c r="O143" s="135">
        <v>4.8000000000000001E-2</v>
      </c>
      <c r="P143" s="135">
        <f t="shared" si="1"/>
        <v>0.504</v>
      </c>
      <c r="Q143" s="135">
        <v>0</v>
      </c>
      <c r="R143" s="135">
        <f t="shared" si="2"/>
        <v>0</v>
      </c>
      <c r="S143" s="135">
        <v>0</v>
      </c>
      <c r="T143" s="136">
        <f t="shared" si="3"/>
        <v>0</v>
      </c>
      <c r="AR143" s="137" t="s">
        <v>129</v>
      </c>
      <c r="AT143" s="137" t="s">
        <v>125</v>
      </c>
      <c r="AU143" s="137" t="s">
        <v>80</v>
      </c>
      <c r="AY143" s="13" t="s">
        <v>122</v>
      </c>
      <c r="BE143" s="138">
        <f t="shared" si="4"/>
        <v>0</v>
      </c>
      <c r="BF143" s="138">
        <f t="shared" si="5"/>
        <v>0</v>
      </c>
      <c r="BG143" s="138">
        <f t="shared" si="6"/>
        <v>0</v>
      </c>
      <c r="BH143" s="138">
        <f t="shared" si="7"/>
        <v>0</v>
      </c>
      <c r="BI143" s="138">
        <f t="shared" si="8"/>
        <v>0</v>
      </c>
      <c r="BJ143" s="13" t="s">
        <v>78</v>
      </c>
      <c r="BK143" s="138">
        <f t="shared" si="9"/>
        <v>0</v>
      </c>
      <c r="BL143" s="13" t="s">
        <v>129</v>
      </c>
      <c r="BM143" s="137" t="s">
        <v>166</v>
      </c>
    </row>
    <row r="144" spans="2:65" s="1" customFormat="1" ht="16.5" customHeight="1">
      <c r="B144" s="125"/>
      <c r="C144" s="126" t="s">
        <v>169</v>
      </c>
      <c r="D144" s="126" t="s">
        <v>125</v>
      </c>
      <c r="E144" s="127" t="s">
        <v>170</v>
      </c>
      <c r="F144" s="128" t="s">
        <v>171</v>
      </c>
      <c r="G144" s="129" t="s">
        <v>128</v>
      </c>
      <c r="H144" s="130">
        <v>2</v>
      </c>
      <c r="I144" s="131"/>
      <c r="J144" s="131">
        <f t="shared" si="0"/>
        <v>0</v>
      </c>
      <c r="K144" s="132"/>
      <c r="L144" s="25"/>
      <c r="M144" s="133" t="s">
        <v>1</v>
      </c>
      <c r="N144" s="134" t="s">
        <v>35</v>
      </c>
      <c r="O144" s="135">
        <v>0</v>
      </c>
      <c r="P144" s="135">
        <f t="shared" si="1"/>
        <v>0</v>
      </c>
      <c r="Q144" s="135">
        <v>0</v>
      </c>
      <c r="R144" s="135">
        <f t="shared" si="2"/>
        <v>0</v>
      </c>
      <c r="S144" s="135">
        <v>0</v>
      </c>
      <c r="T144" s="136">
        <f t="shared" si="3"/>
        <v>0</v>
      </c>
      <c r="AR144" s="137" t="s">
        <v>129</v>
      </c>
      <c r="AT144" s="137" t="s">
        <v>125</v>
      </c>
      <c r="AU144" s="137" t="s">
        <v>80</v>
      </c>
      <c r="AY144" s="13" t="s">
        <v>122</v>
      </c>
      <c r="BE144" s="138">
        <f t="shared" si="4"/>
        <v>0</v>
      </c>
      <c r="BF144" s="138">
        <f t="shared" si="5"/>
        <v>0</v>
      </c>
      <c r="BG144" s="138">
        <f t="shared" si="6"/>
        <v>0</v>
      </c>
      <c r="BH144" s="138">
        <f t="shared" si="7"/>
        <v>0</v>
      </c>
      <c r="BI144" s="138">
        <f t="shared" si="8"/>
        <v>0</v>
      </c>
      <c r="BJ144" s="13" t="s">
        <v>78</v>
      </c>
      <c r="BK144" s="138">
        <f t="shared" si="9"/>
        <v>0</v>
      </c>
      <c r="BL144" s="13" t="s">
        <v>129</v>
      </c>
      <c r="BM144" s="137" t="s">
        <v>169</v>
      </c>
    </row>
    <row r="145" spans="2:65" s="1" customFormat="1" ht="24.2" customHeight="1">
      <c r="B145" s="125"/>
      <c r="C145" s="126" t="s">
        <v>8</v>
      </c>
      <c r="D145" s="126" t="s">
        <v>125</v>
      </c>
      <c r="E145" s="127" t="s">
        <v>172</v>
      </c>
      <c r="F145" s="128" t="s">
        <v>173</v>
      </c>
      <c r="G145" s="129" t="s">
        <v>174</v>
      </c>
      <c r="H145" s="130"/>
      <c r="I145" s="131"/>
      <c r="J145" s="131">
        <f t="shared" si="0"/>
        <v>0</v>
      </c>
      <c r="K145" s="132"/>
      <c r="L145" s="25"/>
      <c r="M145" s="133" t="s">
        <v>1</v>
      </c>
      <c r="N145" s="134" t="s">
        <v>35</v>
      </c>
      <c r="O145" s="135">
        <v>0</v>
      </c>
      <c r="P145" s="135">
        <f t="shared" si="1"/>
        <v>0</v>
      </c>
      <c r="Q145" s="135">
        <v>0</v>
      </c>
      <c r="R145" s="135">
        <f t="shared" si="2"/>
        <v>0</v>
      </c>
      <c r="S145" s="135">
        <v>0</v>
      </c>
      <c r="T145" s="136">
        <f t="shared" si="3"/>
        <v>0</v>
      </c>
      <c r="AR145" s="137" t="s">
        <v>161</v>
      </c>
      <c r="AT145" s="137" t="s">
        <v>125</v>
      </c>
      <c r="AU145" s="137" t="s">
        <v>80</v>
      </c>
      <c r="AY145" s="13" t="s">
        <v>122</v>
      </c>
      <c r="BE145" s="138">
        <f t="shared" si="4"/>
        <v>0</v>
      </c>
      <c r="BF145" s="138">
        <f t="shared" si="5"/>
        <v>0</v>
      </c>
      <c r="BG145" s="138">
        <f t="shared" si="6"/>
        <v>0</v>
      </c>
      <c r="BH145" s="138">
        <f t="shared" si="7"/>
        <v>0</v>
      </c>
      <c r="BI145" s="138">
        <f t="shared" si="8"/>
        <v>0</v>
      </c>
      <c r="BJ145" s="13" t="s">
        <v>78</v>
      </c>
      <c r="BK145" s="138">
        <f t="shared" si="9"/>
        <v>0</v>
      </c>
      <c r="BL145" s="13" t="s">
        <v>161</v>
      </c>
      <c r="BM145" s="137" t="s">
        <v>161</v>
      </c>
    </row>
    <row r="146" spans="2:65" s="11" customFormat="1" ht="22.9" customHeight="1">
      <c r="B146" s="114"/>
      <c r="D146" s="115" t="s">
        <v>69</v>
      </c>
      <c r="E146" s="123" t="s">
        <v>175</v>
      </c>
      <c r="F146" s="123" t="s">
        <v>176</v>
      </c>
      <c r="J146" s="124">
        <f>BK146</f>
        <v>0</v>
      </c>
      <c r="L146" s="114"/>
      <c r="M146" s="118"/>
      <c r="P146" s="119">
        <f>SUM(P147:P160)</f>
        <v>16.324000000000002</v>
      </c>
      <c r="R146" s="119">
        <f>SUM(R147:R160)</f>
        <v>1.9047957250000001E-2</v>
      </c>
      <c r="T146" s="120">
        <f>SUM(T147:T160)</f>
        <v>2.9415E-2</v>
      </c>
      <c r="AR146" s="115" t="s">
        <v>80</v>
      </c>
      <c r="AT146" s="121" t="s">
        <v>69</v>
      </c>
      <c r="AU146" s="121" t="s">
        <v>78</v>
      </c>
      <c r="AY146" s="115" t="s">
        <v>122</v>
      </c>
      <c r="BK146" s="122">
        <f>SUM(BK147:BK160)</f>
        <v>0</v>
      </c>
    </row>
    <row r="147" spans="2:65" s="1" customFormat="1" ht="16.5" customHeight="1">
      <c r="B147" s="125"/>
      <c r="C147" s="126" t="s">
        <v>161</v>
      </c>
      <c r="D147" s="126" t="s">
        <v>125</v>
      </c>
      <c r="E147" s="127" t="s">
        <v>177</v>
      </c>
      <c r="F147" s="128" t="s">
        <v>178</v>
      </c>
      <c r="G147" s="129" t="s">
        <v>128</v>
      </c>
      <c r="H147" s="130">
        <v>13.5</v>
      </c>
      <c r="I147" s="131"/>
      <c r="J147" s="131">
        <f t="shared" ref="J147:J160" si="10">ROUND(I147*H147,1)</f>
        <v>0</v>
      </c>
      <c r="K147" s="132"/>
      <c r="L147" s="25"/>
      <c r="M147" s="133" t="s">
        <v>1</v>
      </c>
      <c r="N147" s="134" t="s">
        <v>35</v>
      </c>
      <c r="O147" s="135">
        <v>0.17299999999999999</v>
      </c>
      <c r="P147" s="135">
        <f t="shared" ref="P147:P160" si="11">O147*H147</f>
        <v>2.3354999999999997</v>
      </c>
      <c r="Q147" s="135">
        <v>0</v>
      </c>
      <c r="R147" s="135">
        <f t="shared" ref="R147:R160" si="12">Q147*H147</f>
        <v>0</v>
      </c>
      <c r="S147" s="135">
        <v>2.1299999999999999E-3</v>
      </c>
      <c r="T147" s="136">
        <f t="shared" ref="T147:T160" si="13">S147*H147</f>
        <v>2.8754999999999999E-2</v>
      </c>
      <c r="AR147" s="137" t="s">
        <v>129</v>
      </c>
      <c r="AT147" s="137" t="s">
        <v>125</v>
      </c>
      <c r="AU147" s="137" t="s">
        <v>80</v>
      </c>
      <c r="AY147" s="13" t="s">
        <v>122</v>
      </c>
      <c r="BE147" s="138">
        <f t="shared" ref="BE147:BE160" si="14">IF(N147="základní",J147,0)</f>
        <v>0</v>
      </c>
      <c r="BF147" s="138">
        <f t="shared" ref="BF147:BF160" si="15">IF(N147="snížená",J147,0)</f>
        <v>0</v>
      </c>
      <c r="BG147" s="138">
        <f t="shared" ref="BG147:BG160" si="16">IF(N147="zákl. přenesená",J147,0)</f>
        <v>0</v>
      </c>
      <c r="BH147" s="138">
        <f t="shared" ref="BH147:BH160" si="17">IF(N147="sníž. přenesená",J147,0)</f>
        <v>0</v>
      </c>
      <c r="BI147" s="138">
        <f t="shared" ref="BI147:BI160" si="18">IF(N147="nulová",J147,0)</f>
        <v>0</v>
      </c>
      <c r="BJ147" s="13" t="s">
        <v>78</v>
      </c>
      <c r="BK147" s="138">
        <f t="shared" ref="BK147:BK160" si="19">ROUND(I147*H147,1)</f>
        <v>0</v>
      </c>
      <c r="BL147" s="13" t="s">
        <v>129</v>
      </c>
      <c r="BM147" s="137" t="s">
        <v>179</v>
      </c>
    </row>
    <row r="148" spans="2:65" s="1" customFormat="1" ht="16.5" customHeight="1">
      <c r="B148" s="125"/>
      <c r="C148" s="126" t="s">
        <v>179</v>
      </c>
      <c r="D148" s="126" t="s">
        <v>125</v>
      </c>
      <c r="E148" s="127" t="s">
        <v>180</v>
      </c>
      <c r="F148" s="128" t="s">
        <v>181</v>
      </c>
      <c r="G148" s="129" t="s">
        <v>135</v>
      </c>
      <c r="H148" s="130">
        <v>2</v>
      </c>
      <c r="I148" s="131"/>
      <c r="J148" s="131">
        <f t="shared" si="10"/>
        <v>0</v>
      </c>
      <c r="K148" s="132"/>
      <c r="L148" s="25"/>
      <c r="M148" s="133" t="s">
        <v>1</v>
      </c>
      <c r="N148" s="134" t="s">
        <v>35</v>
      </c>
      <c r="O148" s="135">
        <v>0.61599999999999999</v>
      </c>
      <c r="P148" s="135">
        <f t="shared" si="11"/>
        <v>1.232</v>
      </c>
      <c r="Q148" s="135">
        <v>1.20386E-3</v>
      </c>
      <c r="R148" s="135">
        <f t="shared" si="12"/>
        <v>2.4077199999999999E-3</v>
      </c>
      <c r="S148" s="135">
        <v>0</v>
      </c>
      <c r="T148" s="136">
        <f t="shared" si="13"/>
        <v>0</v>
      </c>
      <c r="AR148" s="137" t="s">
        <v>129</v>
      </c>
      <c r="AT148" s="137" t="s">
        <v>125</v>
      </c>
      <c r="AU148" s="137" t="s">
        <v>80</v>
      </c>
      <c r="AY148" s="13" t="s">
        <v>122</v>
      </c>
      <c r="BE148" s="138">
        <f t="shared" si="14"/>
        <v>0</v>
      </c>
      <c r="BF148" s="138">
        <f t="shared" si="15"/>
        <v>0</v>
      </c>
      <c r="BG148" s="138">
        <f t="shared" si="16"/>
        <v>0</v>
      </c>
      <c r="BH148" s="138">
        <f t="shared" si="17"/>
        <v>0</v>
      </c>
      <c r="BI148" s="138">
        <f t="shared" si="18"/>
        <v>0</v>
      </c>
      <c r="BJ148" s="13" t="s">
        <v>78</v>
      </c>
      <c r="BK148" s="138">
        <f t="shared" si="19"/>
        <v>0</v>
      </c>
      <c r="BL148" s="13" t="s">
        <v>129</v>
      </c>
      <c r="BM148" s="137" t="s">
        <v>182</v>
      </c>
    </row>
    <row r="149" spans="2:65" s="1" customFormat="1" ht="16.5" customHeight="1">
      <c r="B149" s="125"/>
      <c r="C149" s="126" t="s">
        <v>182</v>
      </c>
      <c r="D149" s="126" t="s">
        <v>125</v>
      </c>
      <c r="E149" s="127" t="s">
        <v>183</v>
      </c>
      <c r="F149" s="128" t="s">
        <v>184</v>
      </c>
      <c r="G149" s="129" t="s">
        <v>135</v>
      </c>
      <c r="H149" s="130">
        <v>4</v>
      </c>
      <c r="I149" s="131"/>
      <c r="J149" s="131">
        <f t="shared" si="10"/>
        <v>0</v>
      </c>
      <c r="K149" s="132"/>
      <c r="L149" s="25"/>
      <c r="M149" s="133" t="s">
        <v>1</v>
      </c>
      <c r="N149" s="134" t="s">
        <v>35</v>
      </c>
      <c r="O149" s="135">
        <v>1.7000000000000001E-2</v>
      </c>
      <c r="P149" s="135">
        <f t="shared" si="11"/>
        <v>6.8000000000000005E-2</v>
      </c>
      <c r="Q149" s="135">
        <v>0</v>
      </c>
      <c r="R149" s="135">
        <f t="shared" si="12"/>
        <v>0</v>
      </c>
      <c r="S149" s="135">
        <v>0</v>
      </c>
      <c r="T149" s="136">
        <f t="shared" si="13"/>
        <v>0</v>
      </c>
      <c r="AR149" s="137" t="s">
        <v>129</v>
      </c>
      <c r="AT149" s="137" t="s">
        <v>125</v>
      </c>
      <c r="AU149" s="137" t="s">
        <v>80</v>
      </c>
      <c r="AY149" s="13" t="s">
        <v>122</v>
      </c>
      <c r="BE149" s="138">
        <f t="shared" si="14"/>
        <v>0</v>
      </c>
      <c r="BF149" s="138">
        <f t="shared" si="15"/>
        <v>0</v>
      </c>
      <c r="BG149" s="138">
        <f t="shared" si="16"/>
        <v>0</v>
      </c>
      <c r="BH149" s="138">
        <f t="shared" si="17"/>
        <v>0</v>
      </c>
      <c r="BI149" s="138">
        <f t="shared" si="18"/>
        <v>0</v>
      </c>
      <c r="BJ149" s="13" t="s">
        <v>78</v>
      </c>
      <c r="BK149" s="138">
        <f t="shared" si="19"/>
        <v>0</v>
      </c>
      <c r="BL149" s="13" t="s">
        <v>129</v>
      </c>
      <c r="BM149" s="137" t="s">
        <v>185</v>
      </c>
    </row>
    <row r="150" spans="2:65" s="1" customFormat="1" ht="16.5" customHeight="1">
      <c r="B150" s="125"/>
      <c r="C150" s="126" t="s">
        <v>185</v>
      </c>
      <c r="D150" s="126" t="s">
        <v>125</v>
      </c>
      <c r="E150" s="127" t="s">
        <v>186</v>
      </c>
      <c r="F150" s="128" t="s">
        <v>187</v>
      </c>
      <c r="G150" s="129" t="s">
        <v>135</v>
      </c>
      <c r="H150" s="130">
        <v>2</v>
      </c>
      <c r="I150" s="131"/>
      <c r="J150" s="131">
        <f t="shared" si="10"/>
        <v>0</v>
      </c>
      <c r="K150" s="132"/>
      <c r="L150" s="25"/>
      <c r="M150" s="133" t="s">
        <v>1</v>
      </c>
      <c r="N150" s="134" t="s">
        <v>35</v>
      </c>
      <c r="O150" s="135">
        <v>1.9E-2</v>
      </c>
      <c r="P150" s="135">
        <f t="shared" si="11"/>
        <v>3.7999999999999999E-2</v>
      </c>
      <c r="Q150" s="135">
        <v>0</v>
      </c>
      <c r="R150" s="135">
        <f t="shared" si="12"/>
        <v>0</v>
      </c>
      <c r="S150" s="135">
        <v>0</v>
      </c>
      <c r="T150" s="136">
        <f t="shared" si="13"/>
        <v>0</v>
      </c>
      <c r="AR150" s="137" t="s">
        <v>129</v>
      </c>
      <c r="AT150" s="137" t="s">
        <v>125</v>
      </c>
      <c r="AU150" s="137" t="s">
        <v>80</v>
      </c>
      <c r="AY150" s="13" t="s">
        <v>122</v>
      </c>
      <c r="BE150" s="138">
        <f t="shared" si="14"/>
        <v>0</v>
      </c>
      <c r="BF150" s="138">
        <f t="shared" si="15"/>
        <v>0</v>
      </c>
      <c r="BG150" s="138">
        <f t="shared" si="16"/>
        <v>0</v>
      </c>
      <c r="BH150" s="138">
        <f t="shared" si="17"/>
        <v>0</v>
      </c>
      <c r="BI150" s="138">
        <f t="shared" si="18"/>
        <v>0</v>
      </c>
      <c r="BJ150" s="13" t="s">
        <v>78</v>
      </c>
      <c r="BK150" s="138">
        <f t="shared" si="19"/>
        <v>0</v>
      </c>
      <c r="BL150" s="13" t="s">
        <v>129</v>
      </c>
      <c r="BM150" s="137" t="s">
        <v>188</v>
      </c>
    </row>
    <row r="151" spans="2:65" s="1" customFormat="1" ht="21.75" customHeight="1">
      <c r="B151" s="125"/>
      <c r="C151" s="126" t="s">
        <v>188</v>
      </c>
      <c r="D151" s="126" t="s">
        <v>125</v>
      </c>
      <c r="E151" s="127" t="s">
        <v>189</v>
      </c>
      <c r="F151" s="128" t="s">
        <v>190</v>
      </c>
      <c r="G151" s="129" t="s">
        <v>135</v>
      </c>
      <c r="H151" s="130">
        <v>1</v>
      </c>
      <c r="I151" s="131"/>
      <c r="J151" s="131">
        <f t="shared" si="10"/>
        <v>0</v>
      </c>
      <c r="K151" s="132"/>
      <c r="L151" s="25"/>
      <c r="M151" s="133" t="s">
        <v>1</v>
      </c>
      <c r="N151" s="134" t="s">
        <v>35</v>
      </c>
      <c r="O151" s="135">
        <v>0.28000000000000003</v>
      </c>
      <c r="P151" s="135">
        <f t="shared" si="11"/>
        <v>0.28000000000000003</v>
      </c>
      <c r="Q151" s="135">
        <v>5.3999999999999998E-5</v>
      </c>
      <c r="R151" s="135">
        <f t="shared" si="12"/>
        <v>5.3999999999999998E-5</v>
      </c>
      <c r="S151" s="135">
        <v>6.6E-4</v>
      </c>
      <c r="T151" s="136">
        <f t="shared" si="13"/>
        <v>6.6E-4</v>
      </c>
      <c r="AR151" s="137" t="s">
        <v>129</v>
      </c>
      <c r="AT151" s="137" t="s">
        <v>125</v>
      </c>
      <c r="AU151" s="137" t="s">
        <v>80</v>
      </c>
      <c r="AY151" s="13" t="s">
        <v>122</v>
      </c>
      <c r="BE151" s="138">
        <f t="shared" si="14"/>
        <v>0</v>
      </c>
      <c r="BF151" s="138">
        <f t="shared" si="15"/>
        <v>0</v>
      </c>
      <c r="BG151" s="138">
        <f t="shared" si="16"/>
        <v>0</v>
      </c>
      <c r="BH151" s="138">
        <f t="shared" si="17"/>
        <v>0</v>
      </c>
      <c r="BI151" s="138">
        <f t="shared" si="18"/>
        <v>0</v>
      </c>
      <c r="BJ151" s="13" t="s">
        <v>78</v>
      </c>
      <c r="BK151" s="138">
        <f t="shared" si="19"/>
        <v>0</v>
      </c>
      <c r="BL151" s="13" t="s">
        <v>129</v>
      </c>
      <c r="BM151" s="137" t="s">
        <v>7</v>
      </c>
    </row>
    <row r="152" spans="2:65" s="1" customFormat="1" ht="24.2" customHeight="1">
      <c r="B152" s="125"/>
      <c r="C152" s="126" t="s">
        <v>7</v>
      </c>
      <c r="D152" s="126" t="s">
        <v>125</v>
      </c>
      <c r="E152" s="127" t="s">
        <v>191</v>
      </c>
      <c r="F152" s="128" t="s">
        <v>192</v>
      </c>
      <c r="G152" s="129" t="s">
        <v>128</v>
      </c>
      <c r="H152" s="130">
        <v>12.5</v>
      </c>
      <c r="I152" s="131"/>
      <c r="J152" s="131">
        <f t="shared" si="10"/>
        <v>0</v>
      </c>
      <c r="K152" s="132"/>
      <c r="L152" s="25"/>
      <c r="M152" s="133" t="s">
        <v>1</v>
      </c>
      <c r="N152" s="134" t="s">
        <v>35</v>
      </c>
      <c r="O152" s="135">
        <v>0.52900000000000003</v>
      </c>
      <c r="P152" s="135">
        <f t="shared" si="11"/>
        <v>6.6125000000000007</v>
      </c>
      <c r="Q152" s="135">
        <v>8.4230000000000004E-4</v>
      </c>
      <c r="R152" s="135">
        <f t="shared" si="12"/>
        <v>1.052875E-2</v>
      </c>
      <c r="S152" s="135">
        <v>0</v>
      </c>
      <c r="T152" s="136">
        <f t="shared" si="13"/>
        <v>0</v>
      </c>
      <c r="AR152" s="137" t="s">
        <v>129</v>
      </c>
      <c r="AT152" s="137" t="s">
        <v>125</v>
      </c>
      <c r="AU152" s="137" t="s">
        <v>80</v>
      </c>
      <c r="AY152" s="13" t="s">
        <v>122</v>
      </c>
      <c r="BE152" s="138">
        <f t="shared" si="14"/>
        <v>0</v>
      </c>
      <c r="BF152" s="138">
        <f t="shared" si="15"/>
        <v>0</v>
      </c>
      <c r="BG152" s="138">
        <f t="shared" si="16"/>
        <v>0</v>
      </c>
      <c r="BH152" s="138">
        <f t="shared" si="17"/>
        <v>0</v>
      </c>
      <c r="BI152" s="138">
        <f t="shared" si="18"/>
        <v>0</v>
      </c>
      <c r="BJ152" s="13" t="s">
        <v>78</v>
      </c>
      <c r="BK152" s="138">
        <f t="shared" si="19"/>
        <v>0</v>
      </c>
      <c r="BL152" s="13" t="s">
        <v>129</v>
      </c>
      <c r="BM152" s="137" t="s">
        <v>193</v>
      </c>
    </row>
    <row r="153" spans="2:65" s="1" customFormat="1" ht="24.2" customHeight="1">
      <c r="B153" s="125"/>
      <c r="C153" s="126" t="s">
        <v>193</v>
      </c>
      <c r="D153" s="126" t="s">
        <v>125</v>
      </c>
      <c r="E153" s="127" t="s">
        <v>194</v>
      </c>
      <c r="F153" s="128" t="s">
        <v>195</v>
      </c>
      <c r="G153" s="129" t="s">
        <v>128</v>
      </c>
      <c r="H153" s="130">
        <v>1</v>
      </c>
      <c r="I153" s="131"/>
      <c r="J153" s="131">
        <f t="shared" si="10"/>
        <v>0</v>
      </c>
      <c r="K153" s="132"/>
      <c r="L153" s="25"/>
      <c r="M153" s="133" t="s">
        <v>1</v>
      </c>
      <c r="N153" s="134" t="s">
        <v>35</v>
      </c>
      <c r="O153" s="135">
        <v>0.61599999999999999</v>
      </c>
      <c r="P153" s="135">
        <f t="shared" si="11"/>
        <v>0.61599999999999999</v>
      </c>
      <c r="Q153" s="135">
        <v>1.1590999999999999E-3</v>
      </c>
      <c r="R153" s="135">
        <f t="shared" si="12"/>
        <v>1.1590999999999999E-3</v>
      </c>
      <c r="S153" s="135">
        <v>0</v>
      </c>
      <c r="T153" s="136">
        <f t="shared" si="13"/>
        <v>0</v>
      </c>
      <c r="AR153" s="137" t="s">
        <v>129</v>
      </c>
      <c r="AT153" s="137" t="s">
        <v>125</v>
      </c>
      <c r="AU153" s="137" t="s">
        <v>80</v>
      </c>
      <c r="AY153" s="13" t="s">
        <v>122</v>
      </c>
      <c r="BE153" s="138">
        <f t="shared" si="14"/>
        <v>0</v>
      </c>
      <c r="BF153" s="138">
        <f t="shared" si="15"/>
        <v>0</v>
      </c>
      <c r="BG153" s="138">
        <f t="shared" si="16"/>
        <v>0</v>
      </c>
      <c r="BH153" s="138">
        <f t="shared" si="17"/>
        <v>0</v>
      </c>
      <c r="BI153" s="138">
        <f t="shared" si="18"/>
        <v>0</v>
      </c>
      <c r="BJ153" s="13" t="s">
        <v>78</v>
      </c>
      <c r="BK153" s="138">
        <f t="shared" si="19"/>
        <v>0</v>
      </c>
      <c r="BL153" s="13" t="s">
        <v>129</v>
      </c>
      <c r="BM153" s="137" t="s">
        <v>196</v>
      </c>
    </row>
    <row r="154" spans="2:65" s="1" customFormat="1" ht="33" customHeight="1">
      <c r="B154" s="125"/>
      <c r="C154" s="126" t="s">
        <v>196</v>
      </c>
      <c r="D154" s="126" t="s">
        <v>125</v>
      </c>
      <c r="E154" s="127" t="s">
        <v>197</v>
      </c>
      <c r="F154" s="128" t="s">
        <v>198</v>
      </c>
      <c r="G154" s="129" t="s">
        <v>128</v>
      </c>
      <c r="H154" s="130">
        <v>13.5</v>
      </c>
      <c r="I154" s="131"/>
      <c r="J154" s="131">
        <f t="shared" si="10"/>
        <v>0</v>
      </c>
      <c r="K154" s="132"/>
      <c r="L154" s="25"/>
      <c r="M154" s="133" t="s">
        <v>1</v>
      </c>
      <c r="N154" s="134" t="s">
        <v>35</v>
      </c>
      <c r="O154" s="135">
        <v>0.113</v>
      </c>
      <c r="P154" s="135">
        <f t="shared" si="11"/>
        <v>1.5255000000000001</v>
      </c>
      <c r="Q154" s="135">
        <v>1.6312E-4</v>
      </c>
      <c r="R154" s="135">
        <f t="shared" si="12"/>
        <v>2.2021200000000001E-3</v>
      </c>
      <c r="S154" s="135">
        <v>0</v>
      </c>
      <c r="T154" s="136">
        <f t="shared" si="13"/>
        <v>0</v>
      </c>
      <c r="AR154" s="137" t="s">
        <v>129</v>
      </c>
      <c r="AT154" s="137" t="s">
        <v>125</v>
      </c>
      <c r="AU154" s="137" t="s">
        <v>80</v>
      </c>
      <c r="AY154" s="13" t="s">
        <v>122</v>
      </c>
      <c r="BE154" s="138">
        <f t="shared" si="14"/>
        <v>0</v>
      </c>
      <c r="BF154" s="138">
        <f t="shared" si="15"/>
        <v>0</v>
      </c>
      <c r="BG154" s="138">
        <f t="shared" si="16"/>
        <v>0</v>
      </c>
      <c r="BH154" s="138">
        <f t="shared" si="17"/>
        <v>0</v>
      </c>
      <c r="BI154" s="138">
        <f t="shared" si="18"/>
        <v>0</v>
      </c>
      <c r="BJ154" s="13" t="s">
        <v>78</v>
      </c>
      <c r="BK154" s="138">
        <f t="shared" si="19"/>
        <v>0</v>
      </c>
      <c r="BL154" s="13" t="s">
        <v>129</v>
      </c>
      <c r="BM154" s="137" t="s">
        <v>199</v>
      </c>
    </row>
    <row r="155" spans="2:65" s="1" customFormat="1" ht="16.5" customHeight="1">
      <c r="B155" s="125"/>
      <c r="C155" s="126" t="s">
        <v>199</v>
      </c>
      <c r="D155" s="126" t="s">
        <v>125</v>
      </c>
      <c r="E155" s="127" t="s">
        <v>200</v>
      </c>
      <c r="F155" s="128" t="s">
        <v>201</v>
      </c>
      <c r="G155" s="129" t="s">
        <v>135</v>
      </c>
      <c r="H155" s="130">
        <v>3</v>
      </c>
      <c r="I155" s="131"/>
      <c r="J155" s="131">
        <f t="shared" si="10"/>
        <v>0</v>
      </c>
      <c r="K155" s="132"/>
      <c r="L155" s="25"/>
      <c r="M155" s="133" t="s">
        <v>1</v>
      </c>
      <c r="N155" s="134" t="s">
        <v>35</v>
      </c>
      <c r="O155" s="135">
        <v>0.42499999999999999</v>
      </c>
      <c r="P155" s="135">
        <f t="shared" si="11"/>
        <v>1.2749999999999999</v>
      </c>
      <c r="Q155" s="135">
        <v>0</v>
      </c>
      <c r="R155" s="135">
        <f t="shared" si="12"/>
        <v>0</v>
      </c>
      <c r="S155" s="135">
        <v>0</v>
      </c>
      <c r="T155" s="136">
        <f t="shared" si="13"/>
        <v>0</v>
      </c>
      <c r="AR155" s="137" t="s">
        <v>129</v>
      </c>
      <c r="AT155" s="137" t="s">
        <v>125</v>
      </c>
      <c r="AU155" s="137" t="s">
        <v>80</v>
      </c>
      <c r="AY155" s="13" t="s">
        <v>122</v>
      </c>
      <c r="BE155" s="138">
        <f t="shared" si="14"/>
        <v>0</v>
      </c>
      <c r="BF155" s="138">
        <f t="shared" si="15"/>
        <v>0</v>
      </c>
      <c r="BG155" s="138">
        <f t="shared" si="16"/>
        <v>0</v>
      </c>
      <c r="BH155" s="138">
        <f t="shared" si="17"/>
        <v>0</v>
      </c>
      <c r="BI155" s="138">
        <f t="shared" si="18"/>
        <v>0</v>
      </c>
      <c r="BJ155" s="13" t="s">
        <v>78</v>
      </c>
      <c r="BK155" s="138">
        <f t="shared" si="19"/>
        <v>0</v>
      </c>
      <c r="BL155" s="13" t="s">
        <v>129</v>
      </c>
      <c r="BM155" s="137" t="s">
        <v>202</v>
      </c>
    </row>
    <row r="156" spans="2:65" s="1" customFormat="1" ht="24.2" customHeight="1">
      <c r="B156" s="125"/>
      <c r="C156" s="126" t="s">
        <v>202</v>
      </c>
      <c r="D156" s="126" t="s">
        <v>125</v>
      </c>
      <c r="E156" s="127" t="s">
        <v>203</v>
      </c>
      <c r="F156" s="128" t="s">
        <v>204</v>
      </c>
      <c r="G156" s="129" t="s">
        <v>135</v>
      </c>
      <c r="H156" s="130">
        <v>2</v>
      </c>
      <c r="I156" s="131"/>
      <c r="J156" s="131">
        <f t="shared" si="10"/>
        <v>0</v>
      </c>
      <c r="K156" s="132"/>
      <c r="L156" s="25"/>
      <c r="M156" s="133" t="s">
        <v>1</v>
      </c>
      <c r="N156" s="134" t="s">
        <v>35</v>
      </c>
      <c r="O156" s="135">
        <v>0.16500000000000001</v>
      </c>
      <c r="P156" s="135">
        <f t="shared" si="11"/>
        <v>0.33</v>
      </c>
      <c r="Q156" s="135">
        <v>0</v>
      </c>
      <c r="R156" s="135">
        <f t="shared" si="12"/>
        <v>0</v>
      </c>
      <c r="S156" s="135">
        <v>0</v>
      </c>
      <c r="T156" s="136">
        <f t="shared" si="13"/>
        <v>0</v>
      </c>
      <c r="AR156" s="137" t="s">
        <v>129</v>
      </c>
      <c r="AT156" s="137" t="s">
        <v>125</v>
      </c>
      <c r="AU156" s="137" t="s">
        <v>80</v>
      </c>
      <c r="AY156" s="13" t="s">
        <v>122</v>
      </c>
      <c r="BE156" s="138">
        <f t="shared" si="14"/>
        <v>0</v>
      </c>
      <c r="BF156" s="138">
        <f t="shared" si="15"/>
        <v>0</v>
      </c>
      <c r="BG156" s="138">
        <f t="shared" si="16"/>
        <v>0</v>
      </c>
      <c r="BH156" s="138">
        <f t="shared" si="17"/>
        <v>0</v>
      </c>
      <c r="BI156" s="138">
        <f t="shared" si="18"/>
        <v>0</v>
      </c>
      <c r="BJ156" s="13" t="s">
        <v>78</v>
      </c>
      <c r="BK156" s="138">
        <f t="shared" si="19"/>
        <v>0</v>
      </c>
      <c r="BL156" s="13" t="s">
        <v>129</v>
      </c>
      <c r="BM156" s="137" t="s">
        <v>205</v>
      </c>
    </row>
    <row r="157" spans="2:65" s="1" customFormat="1" ht="16.5" customHeight="1">
      <c r="B157" s="125"/>
      <c r="C157" s="126" t="s">
        <v>205</v>
      </c>
      <c r="D157" s="126" t="s">
        <v>125</v>
      </c>
      <c r="E157" s="127" t="s">
        <v>206</v>
      </c>
      <c r="F157" s="128" t="s">
        <v>207</v>
      </c>
      <c r="G157" s="129" t="s">
        <v>135</v>
      </c>
      <c r="H157" s="130">
        <v>2</v>
      </c>
      <c r="I157" s="131"/>
      <c r="J157" s="131">
        <f t="shared" si="10"/>
        <v>0</v>
      </c>
      <c r="K157" s="132"/>
      <c r="L157" s="25"/>
      <c r="M157" s="133" t="s">
        <v>1</v>
      </c>
      <c r="N157" s="134" t="s">
        <v>35</v>
      </c>
      <c r="O157" s="135">
        <v>0</v>
      </c>
      <c r="P157" s="135">
        <f t="shared" si="11"/>
        <v>0</v>
      </c>
      <c r="Q157" s="135">
        <v>0</v>
      </c>
      <c r="R157" s="135">
        <f t="shared" si="12"/>
        <v>0</v>
      </c>
      <c r="S157" s="135">
        <v>0</v>
      </c>
      <c r="T157" s="136">
        <f t="shared" si="13"/>
        <v>0</v>
      </c>
      <c r="AR157" s="137" t="s">
        <v>129</v>
      </c>
      <c r="AT157" s="137" t="s">
        <v>125</v>
      </c>
      <c r="AU157" s="137" t="s">
        <v>80</v>
      </c>
      <c r="AY157" s="13" t="s">
        <v>122</v>
      </c>
      <c r="BE157" s="138">
        <f t="shared" si="14"/>
        <v>0</v>
      </c>
      <c r="BF157" s="138">
        <f t="shared" si="15"/>
        <v>0</v>
      </c>
      <c r="BG157" s="138">
        <f t="shared" si="16"/>
        <v>0</v>
      </c>
      <c r="BH157" s="138">
        <f t="shared" si="17"/>
        <v>0</v>
      </c>
      <c r="BI157" s="138">
        <f t="shared" si="18"/>
        <v>0</v>
      </c>
      <c r="BJ157" s="13" t="s">
        <v>78</v>
      </c>
      <c r="BK157" s="138">
        <f t="shared" si="19"/>
        <v>0</v>
      </c>
      <c r="BL157" s="13" t="s">
        <v>129</v>
      </c>
      <c r="BM157" s="137" t="s">
        <v>208</v>
      </c>
    </row>
    <row r="158" spans="2:65" s="1" customFormat="1" ht="24.2" customHeight="1">
      <c r="B158" s="125"/>
      <c r="C158" s="126" t="s">
        <v>208</v>
      </c>
      <c r="D158" s="126" t="s">
        <v>125</v>
      </c>
      <c r="E158" s="127" t="s">
        <v>209</v>
      </c>
      <c r="F158" s="128" t="s">
        <v>210</v>
      </c>
      <c r="G158" s="129" t="s">
        <v>128</v>
      </c>
      <c r="H158" s="130">
        <v>13.5</v>
      </c>
      <c r="I158" s="131"/>
      <c r="J158" s="131">
        <f t="shared" si="10"/>
        <v>0</v>
      </c>
      <c r="K158" s="132"/>
      <c r="L158" s="25"/>
      <c r="M158" s="133" t="s">
        <v>1</v>
      </c>
      <c r="N158" s="134" t="s">
        <v>35</v>
      </c>
      <c r="O158" s="135">
        <v>6.7000000000000004E-2</v>
      </c>
      <c r="P158" s="135">
        <f t="shared" si="11"/>
        <v>0.90450000000000008</v>
      </c>
      <c r="Q158" s="135">
        <v>1.8972349999999999E-4</v>
      </c>
      <c r="R158" s="135">
        <f t="shared" si="12"/>
        <v>2.5612672499999998E-3</v>
      </c>
      <c r="S158" s="135">
        <v>0</v>
      </c>
      <c r="T158" s="136">
        <f t="shared" si="13"/>
        <v>0</v>
      </c>
      <c r="AR158" s="137" t="s">
        <v>129</v>
      </c>
      <c r="AT158" s="137" t="s">
        <v>125</v>
      </c>
      <c r="AU158" s="137" t="s">
        <v>80</v>
      </c>
      <c r="AY158" s="13" t="s">
        <v>122</v>
      </c>
      <c r="BE158" s="138">
        <f t="shared" si="14"/>
        <v>0</v>
      </c>
      <c r="BF158" s="138">
        <f t="shared" si="15"/>
        <v>0</v>
      </c>
      <c r="BG158" s="138">
        <f t="shared" si="16"/>
        <v>0</v>
      </c>
      <c r="BH158" s="138">
        <f t="shared" si="17"/>
        <v>0</v>
      </c>
      <c r="BI158" s="138">
        <f t="shared" si="18"/>
        <v>0</v>
      </c>
      <c r="BJ158" s="13" t="s">
        <v>78</v>
      </c>
      <c r="BK158" s="138">
        <f t="shared" si="19"/>
        <v>0</v>
      </c>
      <c r="BL158" s="13" t="s">
        <v>129</v>
      </c>
      <c r="BM158" s="137" t="s">
        <v>211</v>
      </c>
    </row>
    <row r="159" spans="2:65" s="1" customFormat="1" ht="16.5" customHeight="1">
      <c r="B159" s="125"/>
      <c r="C159" s="126" t="s">
        <v>211</v>
      </c>
      <c r="D159" s="126" t="s">
        <v>125</v>
      </c>
      <c r="E159" s="127" t="s">
        <v>212</v>
      </c>
      <c r="F159" s="128" t="s">
        <v>213</v>
      </c>
      <c r="G159" s="129" t="s">
        <v>128</v>
      </c>
      <c r="H159" s="130">
        <v>13.5</v>
      </c>
      <c r="I159" s="131"/>
      <c r="J159" s="131">
        <f t="shared" si="10"/>
        <v>0</v>
      </c>
      <c r="K159" s="132"/>
      <c r="L159" s="25"/>
      <c r="M159" s="133" t="s">
        <v>1</v>
      </c>
      <c r="N159" s="134" t="s">
        <v>35</v>
      </c>
      <c r="O159" s="135">
        <v>8.2000000000000003E-2</v>
      </c>
      <c r="P159" s="135">
        <f t="shared" si="11"/>
        <v>1.107</v>
      </c>
      <c r="Q159" s="135">
        <v>1.0000000000000001E-5</v>
      </c>
      <c r="R159" s="135">
        <f t="shared" si="12"/>
        <v>1.35E-4</v>
      </c>
      <c r="S159" s="135">
        <v>0</v>
      </c>
      <c r="T159" s="136">
        <f t="shared" si="13"/>
        <v>0</v>
      </c>
      <c r="AR159" s="137" t="s">
        <v>129</v>
      </c>
      <c r="AT159" s="137" t="s">
        <v>125</v>
      </c>
      <c r="AU159" s="137" t="s">
        <v>80</v>
      </c>
      <c r="AY159" s="13" t="s">
        <v>122</v>
      </c>
      <c r="BE159" s="138">
        <f t="shared" si="14"/>
        <v>0</v>
      </c>
      <c r="BF159" s="138">
        <f t="shared" si="15"/>
        <v>0</v>
      </c>
      <c r="BG159" s="138">
        <f t="shared" si="16"/>
        <v>0</v>
      </c>
      <c r="BH159" s="138">
        <f t="shared" si="17"/>
        <v>0</v>
      </c>
      <c r="BI159" s="138">
        <f t="shared" si="18"/>
        <v>0</v>
      </c>
      <c r="BJ159" s="13" t="s">
        <v>78</v>
      </c>
      <c r="BK159" s="138">
        <f t="shared" si="19"/>
        <v>0</v>
      </c>
      <c r="BL159" s="13" t="s">
        <v>129</v>
      </c>
      <c r="BM159" s="137" t="s">
        <v>214</v>
      </c>
    </row>
    <row r="160" spans="2:65" s="1" customFormat="1" ht="24.2" customHeight="1">
      <c r="B160" s="125"/>
      <c r="C160" s="126" t="s">
        <v>214</v>
      </c>
      <c r="D160" s="126" t="s">
        <v>125</v>
      </c>
      <c r="E160" s="127" t="s">
        <v>215</v>
      </c>
      <c r="F160" s="128" t="s">
        <v>216</v>
      </c>
      <c r="G160" s="129" t="s">
        <v>174</v>
      </c>
      <c r="H160" s="130"/>
      <c r="I160" s="131"/>
      <c r="J160" s="131">
        <f t="shared" si="10"/>
        <v>0</v>
      </c>
      <c r="K160" s="132"/>
      <c r="L160" s="25"/>
      <c r="M160" s="133" t="s">
        <v>1</v>
      </c>
      <c r="N160" s="134" t="s">
        <v>35</v>
      </c>
      <c r="O160" s="135">
        <v>0</v>
      </c>
      <c r="P160" s="135">
        <f t="shared" si="11"/>
        <v>0</v>
      </c>
      <c r="Q160" s="135">
        <v>0</v>
      </c>
      <c r="R160" s="135">
        <f t="shared" si="12"/>
        <v>0</v>
      </c>
      <c r="S160" s="135">
        <v>0</v>
      </c>
      <c r="T160" s="136">
        <f t="shared" si="13"/>
        <v>0</v>
      </c>
      <c r="AR160" s="137" t="s">
        <v>129</v>
      </c>
      <c r="AT160" s="137" t="s">
        <v>125</v>
      </c>
      <c r="AU160" s="137" t="s">
        <v>80</v>
      </c>
      <c r="AY160" s="13" t="s">
        <v>122</v>
      </c>
      <c r="BE160" s="138">
        <f t="shared" si="14"/>
        <v>0</v>
      </c>
      <c r="BF160" s="138">
        <f t="shared" si="15"/>
        <v>0</v>
      </c>
      <c r="BG160" s="138">
        <f t="shared" si="16"/>
        <v>0</v>
      </c>
      <c r="BH160" s="138">
        <f t="shared" si="17"/>
        <v>0</v>
      </c>
      <c r="BI160" s="138">
        <f t="shared" si="18"/>
        <v>0</v>
      </c>
      <c r="BJ160" s="13" t="s">
        <v>78</v>
      </c>
      <c r="BK160" s="138">
        <f t="shared" si="19"/>
        <v>0</v>
      </c>
      <c r="BL160" s="13" t="s">
        <v>129</v>
      </c>
      <c r="BM160" s="137" t="s">
        <v>217</v>
      </c>
    </row>
    <row r="161" spans="2:65" s="11" customFormat="1" ht="22.9" customHeight="1">
      <c r="B161" s="114"/>
      <c r="D161" s="115" t="s">
        <v>69</v>
      </c>
      <c r="E161" s="123" t="s">
        <v>218</v>
      </c>
      <c r="F161" s="123" t="s">
        <v>219</v>
      </c>
      <c r="J161" s="124">
        <f>BK161</f>
        <v>0</v>
      </c>
      <c r="L161" s="114"/>
      <c r="M161" s="118"/>
      <c r="P161" s="119">
        <f>SUM(P162:P185)</f>
        <v>3.8730000000000002</v>
      </c>
      <c r="R161" s="119">
        <f>SUM(R162:R185)</f>
        <v>2.5560097E-3</v>
      </c>
      <c r="T161" s="120">
        <f>SUM(T162:T185)</f>
        <v>5.4519999999999999E-2</v>
      </c>
      <c r="AR161" s="115" t="s">
        <v>80</v>
      </c>
      <c r="AT161" s="121" t="s">
        <v>69</v>
      </c>
      <c r="AU161" s="121" t="s">
        <v>78</v>
      </c>
      <c r="AY161" s="115" t="s">
        <v>122</v>
      </c>
      <c r="BK161" s="122">
        <f>SUM(BK162:BK185)</f>
        <v>0</v>
      </c>
    </row>
    <row r="162" spans="2:65" s="1" customFormat="1" ht="16.5" customHeight="1">
      <c r="B162" s="125"/>
      <c r="C162" s="126" t="s">
        <v>217</v>
      </c>
      <c r="D162" s="126" t="s">
        <v>125</v>
      </c>
      <c r="E162" s="127" t="s">
        <v>220</v>
      </c>
      <c r="F162" s="128" t="s">
        <v>221</v>
      </c>
      <c r="G162" s="129" t="s">
        <v>222</v>
      </c>
      <c r="H162" s="130">
        <v>1</v>
      </c>
      <c r="I162" s="131"/>
      <c r="J162" s="131">
        <f t="shared" ref="J162:J185" si="20">ROUND(I162*H162,1)</f>
        <v>0</v>
      </c>
      <c r="K162" s="132"/>
      <c r="L162" s="25"/>
      <c r="M162" s="133" t="s">
        <v>1</v>
      </c>
      <c r="N162" s="134" t="s">
        <v>35</v>
      </c>
      <c r="O162" s="135">
        <v>0.46500000000000002</v>
      </c>
      <c r="P162" s="135">
        <f t="shared" ref="P162:P185" si="21">O162*H162</f>
        <v>0.46500000000000002</v>
      </c>
      <c r="Q162" s="135">
        <v>0</v>
      </c>
      <c r="R162" s="135">
        <f t="shared" ref="R162:R185" si="22">Q162*H162</f>
        <v>0</v>
      </c>
      <c r="S162" s="135">
        <v>3.4200000000000001E-2</v>
      </c>
      <c r="T162" s="136">
        <f t="shared" ref="T162:T185" si="23">S162*H162</f>
        <v>3.4200000000000001E-2</v>
      </c>
      <c r="AR162" s="137" t="s">
        <v>129</v>
      </c>
      <c r="AT162" s="137" t="s">
        <v>125</v>
      </c>
      <c r="AU162" s="137" t="s">
        <v>80</v>
      </c>
      <c r="AY162" s="13" t="s">
        <v>122</v>
      </c>
      <c r="BE162" s="138">
        <f t="shared" ref="BE162:BE185" si="24">IF(N162="základní",J162,0)</f>
        <v>0</v>
      </c>
      <c r="BF162" s="138">
        <f t="shared" ref="BF162:BF185" si="25">IF(N162="snížená",J162,0)</f>
        <v>0</v>
      </c>
      <c r="BG162" s="138">
        <f t="shared" ref="BG162:BG185" si="26">IF(N162="zákl. přenesená",J162,0)</f>
        <v>0</v>
      </c>
      <c r="BH162" s="138">
        <f t="shared" ref="BH162:BH185" si="27">IF(N162="sníž. přenesená",J162,0)</f>
        <v>0</v>
      </c>
      <c r="BI162" s="138">
        <f t="shared" ref="BI162:BI185" si="28">IF(N162="nulová",J162,0)</f>
        <v>0</v>
      </c>
      <c r="BJ162" s="13" t="s">
        <v>78</v>
      </c>
      <c r="BK162" s="138">
        <f t="shared" ref="BK162:BK185" si="29">ROUND(I162*H162,1)</f>
        <v>0</v>
      </c>
      <c r="BL162" s="13" t="s">
        <v>129</v>
      </c>
      <c r="BM162" s="137" t="s">
        <v>223</v>
      </c>
    </row>
    <row r="163" spans="2:65" s="1" customFormat="1" ht="16.5" customHeight="1">
      <c r="B163" s="125"/>
      <c r="C163" s="126" t="s">
        <v>223</v>
      </c>
      <c r="D163" s="126" t="s">
        <v>125</v>
      </c>
      <c r="E163" s="127" t="s">
        <v>224</v>
      </c>
      <c r="F163" s="128" t="s">
        <v>225</v>
      </c>
      <c r="G163" s="129" t="s">
        <v>222</v>
      </c>
      <c r="H163" s="130">
        <v>1</v>
      </c>
      <c r="I163" s="131"/>
      <c r="J163" s="131">
        <f t="shared" si="20"/>
        <v>0</v>
      </c>
      <c r="K163" s="132"/>
      <c r="L163" s="25"/>
      <c r="M163" s="133" t="s">
        <v>1</v>
      </c>
      <c r="N163" s="134" t="s">
        <v>35</v>
      </c>
      <c r="O163" s="135">
        <v>0.36199999999999999</v>
      </c>
      <c r="P163" s="135">
        <f t="shared" si="21"/>
        <v>0.36199999999999999</v>
      </c>
      <c r="Q163" s="135">
        <v>0</v>
      </c>
      <c r="R163" s="135">
        <f t="shared" si="22"/>
        <v>0</v>
      </c>
      <c r="S163" s="135">
        <v>1.9460000000000002E-2</v>
      </c>
      <c r="T163" s="136">
        <f t="shared" si="23"/>
        <v>1.9460000000000002E-2</v>
      </c>
      <c r="AR163" s="137" t="s">
        <v>129</v>
      </c>
      <c r="AT163" s="137" t="s">
        <v>125</v>
      </c>
      <c r="AU163" s="137" t="s">
        <v>80</v>
      </c>
      <c r="AY163" s="13" t="s">
        <v>122</v>
      </c>
      <c r="BE163" s="138">
        <f t="shared" si="24"/>
        <v>0</v>
      </c>
      <c r="BF163" s="138">
        <f t="shared" si="25"/>
        <v>0</v>
      </c>
      <c r="BG163" s="138">
        <f t="shared" si="26"/>
        <v>0</v>
      </c>
      <c r="BH163" s="138">
        <f t="shared" si="27"/>
        <v>0</v>
      </c>
      <c r="BI163" s="138">
        <f t="shared" si="28"/>
        <v>0</v>
      </c>
      <c r="BJ163" s="13" t="s">
        <v>78</v>
      </c>
      <c r="BK163" s="138">
        <f t="shared" si="29"/>
        <v>0</v>
      </c>
      <c r="BL163" s="13" t="s">
        <v>129</v>
      </c>
      <c r="BM163" s="137" t="s">
        <v>226</v>
      </c>
    </row>
    <row r="164" spans="2:65" s="1" customFormat="1" ht="16.5" customHeight="1">
      <c r="B164" s="125"/>
      <c r="C164" s="126" t="s">
        <v>227</v>
      </c>
      <c r="D164" s="126" t="s">
        <v>125</v>
      </c>
      <c r="E164" s="127" t="s">
        <v>228</v>
      </c>
      <c r="F164" s="128" t="s">
        <v>229</v>
      </c>
      <c r="G164" s="129" t="s">
        <v>222</v>
      </c>
      <c r="H164" s="130">
        <v>1</v>
      </c>
      <c r="I164" s="131"/>
      <c r="J164" s="131">
        <f t="shared" si="20"/>
        <v>0</v>
      </c>
      <c r="K164" s="132"/>
      <c r="L164" s="25"/>
      <c r="M164" s="133" t="s">
        <v>1</v>
      </c>
      <c r="N164" s="134" t="s">
        <v>35</v>
      </c>
      <c r="O164" s="135">
        <v>0.222</v>
      </c>
      <c r="P164" s="135">
        <f t="shared" si="21"/>
        <v>0.222</v>
      </c>
      <c r="Q164" s="135">
        <v>0</v>
      </c>
      <c r="R164" s="135">
        <f t="shared" si="22"/>
        <v>0</v>
      </c>
      <c r="S164" s="135">
        <v>8.5999999999999998E-4</v>
      </c>
      <c r="T164" s="136">
        <f t="shared" si="23"/>
        <v>8.5999999999999998E-4</v>
      </c>
      <c r="AR164" s="137" t="s">
        <v>129</v>
      </c>
      <c r="AT164" s="137" t="s">
        <v>125</v>
      </c>
      <c r="AU164" s="137" t="s">
        <v>80</v>
      </c>
      <c r="AY164" s="13" t="s">
        <v>122</v>
      </c>
      <c r="BE164" s="138">
        <f t="shared" si="24"/>
        <v>0</v>
      </c>
      <c r="BF164" s="138">
        <f t="shared" si="25"/>
        <v>0</v>
      </c>
      <c r="BG164" s="138">
        <f t="shared" si="26"/>
        <v>0</v>
      </c>
      <c r="BH164" s="138">
        <f t="shared" si="27"/>
        <v>0</v>
      </c>
      <c r="BI164" s="138">
        <f t="shared" si="28"/>
        <v>0</v>
      </c>
      <c r="BJ164" s="13" t="s">
        <v>78</v>
      </c>
      <c r="BK164" s="138">
        <f t="shared" si="29"/>
        <v>0</v>
      </c>
      <c r="BL164" s="13" t="s">
        <v>129</v>
      </c>
      <c r="BM164" s="137" t="s">
        <v>230</v>
      </c>
    </row>
    <row r="165" spans="2:65" s="1" customFormat="1" ht="16.5" customHeight="1">
      <c r="B165" s="125"/>
      <c r="C165" s="126" t="s">
        <v>226</v>
      </c>
      <c r="D165" s="126" t="s">
        <v>125</v>
      </c>
      <c r="E165" s="127" t="s">
        <v>231</v>
      </c>
      <c r="F165" s="128" t="s">
        <v>232</v>
      </c>
      <c r="G165" s="129" t="s">
        <v>135</v>
      </c>
      <c r="H165" s="130">
        <v>1</v>
      </c>
      <c r="I165" s="131"/>
      <c r="J165" s="131">
        <f t="shared" si="20"/>
        <v>0</v>
      </c>
      <c r="K165" s="132"/>
      <c r="L165" s="25"/>
      <c r="M165" s="133" t="s">
        <v>1</v>
      </c>
      <c r="N165" s="134" t="s">
        <v>35</v>
      </c>
      <c r="O165" s="135">
        <v>0</v>
      </c>
      <c r="P165" s="135">
        <f t="shared" si="21"/>
        <v>0</v>
      </c>
      <c r="Q165" s="135">
        <v>0</v>
      </c>
      <c r="R165" s="135">
        <f t="shared" si="22"/>
        <v>0</v>
      </c>
      <c r="S165" s="135">
        <v>0</v>
      </c>
      <c r="T165" s="136">
        <f t="shared" si="23"/>
        <v>0</v>
      </c>
      <c r="AR165" s="137" t="s">
        <v>129</v>
      </c>
      <c r="AT165" s="137" t="s">
        <v>125</v>
      </c>
      <c r="AU165" s="137" t="s">
        <v>80</v>
      </c>
      <c r="AY165" s="13" t="s">
        <v>122</v>
      </c>
      <c r="BE165" s="138">
        <f t="shared" si="24"/>
        <v>0</v>
      </c>
      <c r="BF165" s="138">
        <f t="shared" si="25"/>
        <v>0</v>
      </c>
      <c r="BG165" s="138">
        <f t="shared" si="26"/>
        <v>0</v>
      </c>
      <c r="BH165" s="138">
        <f t="shared" si="27"/>
        <v>0</v>
      </c>
      <c r="BI165" s="138">
        <f t="shared" si="28"/>
        <v>0</v>
      </c>
      <c r="BJ165" s="13" t="s">
        <v>78</v>
      </c>
      <c r="BK165" s="138">
        <f t="shared" si="29"/>
        <v>0</v>
      </c>
      <c r="BL165" s="13" t="s">
        <v>129</v>
      </c>
      <c r="BM165" s="137" t="s">
        <v>233</v>
      </c>
    </row>
    <row r="166" spans="2:65" s="1" customFormat="1" ht="21.75" customHeight="1">
      <c r="B166" s="125"/>
      <c r="C166" s="126" t="s">
        <v>234</v>
      </c>
      <c r="D166" s="126" t="s">
        <v>125</v>
      </c>
      <c r="E166" s="127" t="s">
        <v>235</v>
      </c>
      <c r="F166" s="128" t="s">
        <v>236</v>
      </c>
      <c r="G166" s="129" t="s">
        <v>222</v>
      </c>
      <c r="H166" s="130">
        <v>1</v>
      </c>
      <c r="I166" s="131"/>
      <c r="J166" s="131">
        <f t="shared" si="20"/>
        <v>0</v>
      </c>
      <c r="K166" s="132"/>
      <c r="L166" s="25"/>
      <c r="M166" s="133" t="s">
        <v>1</v>
      </c>
      <c r="N166" s="134" t="s">
        <v>35</v>
      </c>
      <c r="O166" s="135">
        <v>1.1000000000000001</v>
      </c>
      <c r="P166" s="135">
        <f t="shared" si="21"/>
        <v>1.1000000000000001</v>
      </c>
      <c r="Q166" s="135">
        <v>1.7285897E-3</v>
      </c>
      <c r="R166" s="135">
        <f t="shared" si="22"/>
        <v>1.7285897E-3</v>
      </c>
      <c r="S166" s="135">
        <v>0</v>
      </c>
      <c r="T166" s="136">
        <f t="shared" si="23"/>
        <v>0</v>
      </c>
      <c r="AR166" s="137" t="s">
        <v>129</v>
      </c>
      <c r="AT166" s="137" t="s">
        <v>125</v>
      </c>
      <c r="AU166" s="137" t="s">
        <v>80</v>
      </c>
      <c r="AY166" s="13" t="s">
        <v>122</v>
      </c>
      <c r="BE166" s="138">
        <f t="shared" si="24"/>
        <v>0</v>
      </c>
      <c r="BF166" s="138">
        <f t="shared" si="25"/>
        <v>0</v>
      </c>
      <c r="BG166" s="138">
        <f t="shared" si="26"/>
        <v>0</v>
      </c>
      <c r="BH166" s="138">
        <f t="shared" si="27"/>
        <v>0</v>
      </c>
      <c r="BI166" s="138">
        <f t="shared" si="28"/>
        <v>0</v>
      </c>
      <c r="BJ166" s="13" t="s">
        <v>78</v>
      </c>
      <c r="BK166" s="138">
        <f t="shared" si="29"/>
        <v>0</v>
      </c>
      <c r="BL166" s="13" t="s">
        <v>129</v>
      </c>
      <c r="BM166" s="137" t="s">
        <v>237</v>
      </c>
    </row>
    <row r="167" spans="2:65" s="1" customFormat="1" ht="16.5" customHeight="1">
      <c r="B167" s="125"/>
      <c r="C167" s="126" t="s">
        <v>230</v>
      </c>
      <c r="D167" s="126" t="s">
        <v>125</v>
      </c>
      <c r="E167" s="127" t="s">
        <v>238</v>
      </c>
      <c r="F167" s="128" t="s">
        <v>239</v>
      </c>
      <c r="G167" s="129" t="s">
        <v>240</v>
      </c>
      <c r="H167" s="130">
        <v>1</v>
      </c>
      <c r="I167" s="131"/>
      <c r="J167" s="131">
        <f t="shared" si="20"/>
        <v>0</v>
      </c>
      <c r="K167" s="132"/>
      <c r="L167" s="25"/>
      <c r="M167" s="133" t="s">
        <v>1</v>
      </c>
      <c r="N167" s="134" t="s">
        <v>35</v>
      </c>
      <c r="O167" s="135">
        <v>0</v>
      </c>
      <c r="P167" s="135">
        <f t="shared" si="21"/>
        <v>0</v>
      </c>
      <c r="Q167" s="135">
        <v>0</v>
      </c>
      <c r="R167" s="135">
        <f t="shared" si="22"/>
        <v>0</v>
      </c>
      <c r="S167" s="135">
        <v>0</v>
      </c>
      <c r="T167" s="136">
        <f t="shared" si="23"/>
        <v>0</v>
      </c>
      <c r="AR167" s="137" t="s">
        <v>129</v>
      </c>
      <c r="AT167" s="137" t="s">
        <v>125</v>
      </c>
      <c r="AU167" s="137" t="s">
        <v>80</v>
      </c>
      <c r="AY167" s="13" t="s">
        <v>122</v>
      </c>
      <c r="BE167" s="138">
        <f t="shared" si="24"/>
        <v>0</v>
      </c>
      <c r="BF167" s="138">
        <f t="shared" si="25"/>
        <v>0</v>
      </c>
      <c r="BG167" s="138">
        <f t="shared" si="26"/>
        <v>0</v>
      </c>
      <c r="BH167" s="138">
        <f t="shared" si="27"/>
        <v>0</v>
      </c>
      <c r="BI167" s="138">
        <f t="shared" si="28"/>
        <v>0</v>
      </c>
      <c r="BJ167" s="13" t="s">
        <v>78</v>
      </c>
      <c r="BK167" s="138">
        <f t="shared" si="29"/>
        <v>0</v>
      </c>
      <c r="BL167" s="13" t="s">
        <v>129</v>
      </c>
      <c r="BM167" s="137" t="s">
        <v>241</v>
      </c>
    </row>
    <row r="168" spans="2:65" s="1" customFormat="1" ht="16.5" customHeight="1">
      <c r="B168" s="125"/>
      <c r="C168" s="126" t="s">
        <v>233</v>
      </c>
      <c r="D168" s="126" t="s">
        <v>125</v>
      </c>
      <c r="E168" s="127" t="s">
        <v>242</v>
      </c>
      <c r="F168" s="128" t="s">
        <v>243</v>
      </c>
      <c r="G168" s="129" t="s">
        <v>135</v>
      </c>
      <c r="H168" s="130">
        <v>1</v>
      </c>
      <c r="I168" s="131"/>
      <c r="J168" s="131">
        <f t="shared" si="20"/>
        <v>0</v>
      </c>
      <c r="K168" s="132"/>
      <c r="L168" s="25"/>
      <c r="M168" s="133" t="s">
        <v>1</v>
      </c>
      <c r="N168" s="134" t="s">
        <v>35</v>
      </c>
      <c r="O168" s="135">
        <v>0.32</v>
      </c>
      <c r="P168" s="135">
        <f t="shared" si="21"/>
        <v>0.32</v>
      </c>
      <c r="Q168" s="135">
        <v>3.9140000000000001E-5</v>
      </c>
      <c r="R168" s="135">
        <f t="shared" si="22"/>
        <v>3.9140000000000001E-5</v>
      </c>
      <c r="S168" s="135">
        <v>0</v>
      </c>
      <c r="T168" s="136">
        <f t="shared" si="23"/>
        <v>0</v>
      </c>
      <c r="AR168" s="137" t="s">
        <v>129</v>
      </c>
      <c r="AT168" s="137" t="s">
        <v>125</v>
      </c>
      <c r="AU168" s="137" t="s">
        <v>80</v>
      </c>
      <c r="AY168" s="13" t="s">
        <v>122</v>
      </c>
      <c r="BE168" s="138">
        <f t="shared" si="24"/>
        <v>0</v>
      </c>
      <c r="BF168" s="138">
        <f t="shared" si="25"/>
        <v>0</v>
      </c>
      <c r="BG168" s="138">
        <f t="shared" si="26"/>
        <v>0</v>
      </c>
      <c r="BH168" s="138">
        <f t="shared" si="27"/>
        <v>0</v>
      </c>
      <c r="BI168" s="138">
        <f t="shared" si="28"/>
        <v>0</v>
      </c>
      <c r="BJ168" s="13" t="s">
        <v>78</v>
      </c>
      <c r="BK168" s="138">
        <f t="shared" si="29"/>
        <v>0</v>
      </c>
      <c r="BL168" s="13" t="s">
        <v>129</v>
      </c>
      <c r="BM168" s="137" t="s">
        <v>244</v>
      </c>
    </row>
    <row r="169" spans="2:65" s="1" customFormat="1" ht="24.2" customHeight="1">
      <c r="B169" s="125"/>
      <c r="C169" s="126" t="s">
        <v>245</v>
      </c>
      <c r="D169" s="126" t="s">
        <v>125</v>
      </c>
      <c r="E169" s="127" t="s">
        <v>246</v>
      </c>
      <c r="F169" s="128" t="s">
        <v>247</v>
      </c>
      <c r="G169" s="129" t="s">
        <v>248</v>
      </c>
      <c r="H169" s="130">
        <v>0.1</v>
      </c>
      <c r="I169" s="131"/>
      <c r="J169" s="131">
        <f t="shared" si="20"/>
        <v>0</v>
      </c>
      <c r="K169" s="132"/>
      <c r="L169" s="25"/>
      <c r="M169" s="133" t="s">
        <v>1</v>
      </c>
      <c r="N169" s="134" t="s">
        <v>35</v>
      </c>
      <c r="O169" s="135">
        <v>0</v>
      </c>
      <c r="P169" s="135">
        <f t="shared" si="21"/>
        <v>0</v>
      </c>
      <c r="Q169" s="135">
        <v>0</v>
      </c>
      <c r="R169" s="135">
        <f t="shared" si="22"/>
        <v>0</v>
      </c>
      <c r="S169" s="135">
        <v>0</v>
      </c>
      <c r="T169" s="136">
        <f t="shared" si="23"/>
        <v>0</v>
      </c>
      <c r="AR169" s="137" t="s">
        <v>129</v>
      </c>
      <c r="AT169" s="137" t="s">
        <v>125</v>
      </c>
      <c r="AU169" s="137" t="s">
        <v>80</v>
      </c>
      <c r="AY169" s="13" t="s">
        <v>122</v>
      </c>
      <c r="BE169" s="138">
        <f t="shared" si="24"/>
        <v>0</v>
      </c>
      <c r="BF169" s="138">
        <f t="shared" si="25"/>
        <v>0</v>
      </c>
      <c r="BG169" s="138">
        <f t="shared" si="26"/>
        <v>0</v>
      </c>
      <c r="BH169" s="138">
        <f t="shared" si="27"/>
        <v>0</v>
      </c>
      <c r="BI169" s="138">
        <f t="shared" si="28"/>
        <v>0</v>
      </c>
      <c r="BJ169" s="13" t="s">
        <v>78</v>
      </c>
      <c r="BK169" s="138">
        <f t="shared" si="29"/>
        <v>0</v>
      </c>
      <c r="BL169" s="13" t="s">
        <v>129</v>
      </c>
      <c r="BM169" s="137" t="s">
        <v>249</v>
      </c>
    </row>
    <row r="170" spans="2:65" s="1" customFormat="1" ht="16.5" customHeight="1">
      <c r="B170" s="125"/>
      <c r="C170" s="126" t="s">
        <v>237</v>
      </c>
      <c r="D170" s="126" t="s">
        <v>125</v>
      </c>
      <c r="E170" s="127" t="s">
        <v>250</v>
      </c>
      <c r="F170" s="128" t="s">
        <v>251</v>
      </c>
      <c r="G170" s="129" t="s">
        <v>222</v>
      </c>
      <c r="H170" s="130">
        <v>2</v>
      </c>
      <c r="I170" s="131"/>
      <c r="J170" s="131">
        <f t="shared" si="20"/>
        <v>0</v>
      </c>
      <c r="K170" s="132"/>
      <c r="L170" s="25"/>
      <c r="M170" s="133" t="s">
        <v>1</v>
      </c>
      <c r="N170" s="134" t="s">
        <v>35</v>
      </c>
      <c r="O170" s="135">
        <v>0.22700000000000001</v>
      </c>
      <c r="P170" s="135">
        <f t="shared" si="21"/>
        <v>0.45400000000000001</v>
      </c>
      <c r="Q170" s="135">
        <v>2.3913999999999999E-4</v>
      </c>
      <c r="R170" s="135">
        <f t="shared" si="22"/>
        <v>4.7827999999999998E-4</v>
      </c>
      <c r="S170" s="135">
        <v>0</v>
      </c>
      <c r="T170" s="136">
        <f t="shared" si="23"/>
        <v>0</v>
      </c>
      <c r="AR170" s="137" t="s">
        <v>129</v>
      </c>
      <c r="AT170" s="137" t="s">
        <v>125</v>
      </c>
      <c r="AU170" s="137" t="s">
        <v>80</v>
      </c>
      <c r="AY170" s="13" t="s">
        <v>122</v>
      </c>
      <c r="BE170" s="138">
        <f t="shared" si="24"/>
        <v>0</v>
      </c>
      <c r="BF170" s="138">
        <f t="shared" si="25"/>
        <v>0</v>
      </c>
      <c r="BG170" s="138">
        <f t="shared" si="26"/>
        <v>0</v>
      </c>
      <c r="BH170" s="138">
        <f t="shared" si="27"/>
        <v>0</v>
      </c>
      <c r="BI170" s="138">
        <f t="shared" si="28"/>
        <v>0</v>
      </c>
      <c r="BJ170" s="13" t="s">
        <v>78</v>
      </c>
      <c r="BK170" s="138">
        <f t="shared" si="29"/>
        <v>0</v>
      </c>
      <c r="BL170" s="13" t="s">
        <v>129</v>
      </c>
      <c r="BM170" s="137" t="s">
        <v>252</v>
      </c>
    </row>
    <row r="171" spans="2:65" s="1" customFormat="1" ht="16.5" customHeight="1">
      <c r="B171" s="125"/>
      <c r="C171" s="139" t="s">
        <v>241</v>
      </c>
      <c r="D171" s="139" t="s">
        <v>253</v>
      </c>
      <c r="E171" s="140" t="s">
        <v>254</v>
      </c>
      <c r="F171" s="141" t="s">
        <v>255</v>
      </c>
      <c r="G171" s="142" t="s">
        <v>240</v>
      </c>
      <c r="H171" s="143">
        <v>1</v>
      </c>
      <c r="I171" s="144"/>
      <c r="J171" s="144">
        <f t="shared" si="20"/>
        <v>0</v>
      </c>
      <c r="K171" s="145"/>
      <c r="L171" s="146"/>
      <c r="M171" s="147" t="s">
        <v>1</v>
      </c>
      <c r="N171" s="148" t="s">
        <v>35</v>
      </c>
      <c r="O171" s="135">
        <v>0</v>
      </c>
      <c r="P171" s="135">
        <f t="shared" si="21"/>
        <v>0</v>
      </c>
      <c r="Q171" s="135">
        <v>0</v>
      </c>
      <c r="R171" s="135">
        <f t="shared" si="22"/>
        <v>0</v>
      </c>
      <c r="S171" s="135">
        <v>0</v>
      </c>
      <c r="T171" s="136">
        <f t="shared" si="23"/>
        <v>0</v>
      </c>
      <c r="AR171" s="137" t="s">
        <v>148</v>
      </c>
      <c r="AT171" s="137" t="s">
        <v>253</v>
      </c>
      <c r="AU171" s="137" t="s">
        <v>80</v>
      </c>
      <c r="AY171" s="13" t="s">
        <v>122</v>
      </c>
      <c r="BE171" s="138">
        <f t="shared" si="24"/>
        <v>0</v>
      </c>
      <c r="BF171" s="138">
        <f t="shared" si="25"/>
        <v>0</v>
      </c>
      <c r="BG171" s="138">
        <f t="shared" si="26"/>
        <v>0</v>
      </c>
      <c r="BH171" s="138">
        <f t="shared" si="27"/>
        <v>0</v>
      </c>
      <c r="BI171" s="138">
        <f t="shared" si="28"/>
        <v>0</v>
      </c>
      <c r="BJ171" s="13" t="s">
        <v>78</v>
      </c>
      <c r="BK171" s="138">
        <f t="shared" si="29"/>
        <v>0</v>
      </c>
      <c r="BL171" s="13" t="s">
        <v>129</v>
      </c>
      <c r="BM171" s="137" t="s">
        <v>256</v>
      </c>
    </row>
    <row r="172" spans="2:65" s="1" customFormat="1" ht="16.5" customHeight="1">
      <c r="B172" s="125"/>
      <c r="C172" s="139" t="s">
        <v>244</v>
      </c>
      <c r="D172" s="139" t="s">
        <v>253</v>
      </c>
      <c r="E172" s="140" t="s">
        <v>257</v>
      </c>
      <c r="F172" s="141" t="s">
        <v>258</v>
      </c>
      <c r="G172" s="142" t="s">
        <v>259</v>
      </c>
      <c r="H172" s="143">
        <v>1</v>
      </c>
      <c r="I172" s="144"/>
      <c r="J172" s="144">
        <f t="shared" si="20"/>
        <v>0</v>
      </c>
      <c r="K172" s="145"/>
      <c r="L172" s="146"/>
      <c r="M172" s="147" t="s">
        <v>1</v>
      </c>
      <c r="N172" s="148" t="s">
        <v>35</v>
      </c>
      <c r="O172" s="135">
        <v>0</v>
      </c>
      <c r="P172" s="135">
        <f t="shared" si="21"/>
        <v>0</v>
      </c>
      <c r="Q172" s="135">
        <v>0</v>
      </c>
      <c r="R172" s="135">
        <f t="shared" si="22"/>
        <v>0</v>
      </c>
      <c r="S172" s="135">
        <v>0</v>
      </c>
      <c r="T172" s="136">
        <f t="shared" si="23"/>
        <v>0</v>
      </c>
      <c r="AR172" s="137" t="s">
        <v>148</v>
      </c>
      <c r="AT172" s="137" t="s">
        <v>253</v>
      </c>
      <c r="AU172" s="137" t="s">
        <v>80</v>
      </c>
      <c r="AY172" s="13" t="s">
        <v>122</v>
      </c>
      <c r="BE172" s="138">
        <f t="shared" si="24"/>
        <v>0</v>
      </c>
      <c r="BF172" s="138">
        <f t="shared" si="25"/>
        <v>0</v>
      </c>
      <c r="BG172" s="138">
        <f t="shared" si="26"/>
        <v>0</v>
      </c>
      <c r="BH172" s="138">
        <f t="shared" si="27"/>
        <v>0</v>
      </c>
      <c r="BI172" s="138">
        <f t="shared" si="28"/>
        <v>0</v>
      </c>
      <c r="BJ172" s="13" t="s">
        <v>78</v>
      </c>
      <c r="BK172" s="138">
        <f t="shared" si="29"/>
        <v>0</v>
      </c>
      <c r="BL172" s="13" t="s">
        <v>129</v>
      </c>
      <c r="BM172" s="137" t="s">
        <v>260</v>
      </c>
    </row>
    <row r="173" spans="2:65" s="1" customFormat="1" ht="16.5" customHeight="1">
      <c r="B173" s="125"/>
      <c r="C173" s="139" t="s">
        <v>261</v>
      </c>
      <c r="D173" s="139" t="s">
        <v>253</v>
      </c>
      <c r="E173" s="140" t="s">
        <v>262</v>
      </c>
      <c r="F173" s="141" t="s">
        <v>263</v>
      </c>
      <c r="G173" s="142" t="s">
        <v>240</v>
      </c>
      <c r="H173" s="143">
        <v>1</v>
      </c>
      <c r="I173" s="144"/>
      <c r="J173" s="144">
        <f t="shared" si="20"/>
        <v>0</v>
      </c>
      <c r="K173" s="145"/>
      <c r="L173" s="146"/>
      <c r="M173" s="147" t="s">
        <v>1</v>
      </c>
      <c r="N173" s="148" t="s">
        <v>35</v>
      </c>
      <c r="O173" s="135">
        <v>0</v>
      </c>
      <c r="P173" s="135">
        <f t="shared" si="21"/>
        <v>0</v>
      </c>
      <c r="Q173" s="135">
        <v>0</v>
      </c>
      <c r="R173" s="135">
        <f t="shared" si="22"/>
        <v>0</v>
      </c>
      <c r="S173" s="135">
        <v>0</v>
      </c>
      <c r="T173" s="136">
        <f t="shared" si="23"/>
        <v>0</v>
      </c>
      <c r="AR173" s="137" t="s">
        <v>148</v>
      </c>
      <c r="AT173" s="137" t="s">
        <v>253</v>
      </c>
      <c r="AU173" s="137" t="s">
        <v>80</v>
      </c>
      <c r="AY173" s="13" t="s">
        <v>122</v>
      </c>
      <c r="BE173" s="138">
        <f t="shared" si="24"/>
        <v>0</v>
      </c>
      <c r="BF173" s="138">
        <f t="shared" si="25"/>
        <v>0</v>
      </c>
      <c r="BG173" s="138">
        <f t="shared" si="26"/>
        <v>0</v>
      </c>
      <c r="BH173" s="138">
        <f t="shared" si="27"/>
        <v>0</v>
      </c>
      <c r="BI173" s="138">
        <f t="shared" si="28"/>
        <v>0</v>
      </c>
      <c r="BJ173" s="13" t="s">
        <v>78</v>
      </c>
      <c r="BK173" s="138">
        <f t="shared" si="29"/>
        <v>0</v>
      </c>
      <c r="BL173" s="13" t="s">
        <v>129</v>
      </c>
      <c r="BM173" s="137" t="s">
        <v>264</v>
      </c>
    </row>
    <row r="174" spans="2:65" s="1" customFormat="1" ht="24.2" customHeight="1">
      <c r="B174" s="125"/>
      <c r="C174" s="139" t="s">
        <v>265</v>
      </c>
      <c r="D174" s="139" t="s">
        <v>253</v>
      </c>
      <c r="E174" s="140" t="s">
        <v>266</v>
      </c>
      <c r="F174" s="141" t="s">
        <v>267</v>
      </c>
      <c r="G174" s="142" t="s">
        <v>240</v>
      </c>
      <c r="H174" s="143">
        <v>1</v>
      </c>
      <c r="I174" s="144"/>
      <c r="J174" s="144">
        <f t="shared" si="20"/>
        <v>0</v>
      </c>
      <c r="K174" s="145"/>
      <c r="L174" s="146"/>
      <c r="M174" s="147" t="s">
        <v>1</v>
      </c>
      <c r="N174" s="148" t="s">
        <v>35</v>
      </c>
      <c r="O174" s="135">
        <v>0</v>
      </c>
      <c r="P174" s="135">
        <f t="shared" si="21"/>
        <v>0</v>
      </c>
      <c r="Q174" s="135">
        <v>0</v>
      </c>
      <c r="R174" s="135">
        <f t="shared" si="22"/>
        <v>0</v>
      </c>
      <c r="S174" s="135">
        <v>0</v>
      </c>
      <c r="T174" s="136">
        <f t="shared" si="23"/>
        <v>0</v>
      </c>
      <c r="AR174" s="137" t="s">
        <v>148</v>
      </c>
      <c r="AT174" s="137" t="s">
        <v>253</v>
      </c>
      <c r="AU174" s="137" t="s">
        <v>80</v>
      </c>
      <c r="AY174" s="13" t="s">
        <v>122</v>
      </c>
      <c r="BE174" s="138">
        <f t="shared" si="24"/>
        <v>0</v>
      </c>
      <c r="BF174" s="138">
        <f t="shared" si="25"/>
        <v>0</v>
      </c>
      <c r="BG174" s="138">
        <f t="shared" si="26"/>
        <v>0</v>
      </c>
      <c r="BH174" s="138">
        <f t="shared" si="27"/>
        <v>0</v>
      </c>
      <c r="BI174" s="138">
        <f t="shared" si="28"/>
        <v>0</v>
      </c>
      <c r="BJ174" s="13" t="s">
        <v>78</v>
      </c>
      <c r="BK174" s="138">
        <f t="shared" si="29"/>
        <v>0</v>
      </c>
      <c r="BL174" s="13" t="s">
        <v>129</v>
      </c>
      <c r="BM174" s="137" t="s">
        <v>268</v>
      </c>
    </row>
    <row r="175" spans="2:65" s="1" customFormat="1" ht="21.75" customHeight="1">
      <c r="B175" s="125"/>
      <c r="C175" s="139" t="s">
        <v>249</v>
      </c>
      <c r="D175" s="139" t="s">
        <v>253</v>
      </c>
      <c r="E175" s="140" t="s">
        <v>269</v>
      </c>
      <c r="F175" s="141" t="s">
        <v>270</v>
      </c>
      <c r="G175" s="142" t="s">
        <v>240</v>
      </c>
      <c r="H175" s="143">
        <v>2</v>
      </c>
      <c r="I175" s="144"/>
      <c r="J175" s="144">
        <f t="shared" si="20"/>
        <v>0</v>
      </c>
      <c r="K175" s="145"/>
      <c r="L175" s="146"/>
      <c r="M175" s="147" t="s">
        <v>1</v>
      </c>
      <c r="N175" s="148" t="s">
        <v>35</v>
      </c>
      <c r="O175" s="135">
        <v>0</v>
      </c>
      <c r="P175" s="135">
        <f t="shared" si="21"/>
        <v>0</v>
      </c>
      <c r="Q175" s="135">
        <v>0</v>
      </c>
      <c r="R175" s="135">
        <f t="shared" si="22"/>
        <v>0</v>
      </c>
      <c r="S175" s="135">
        <v>0</v>
      </c>
      <c r="T175" s="136">
        <f t="shared" si="23"/>
        <v>0</v>
      </c>
      <c r="AR175" s="137" t="s">
        <v>148</v>
      </c>
      <c r="AT175" s="137" t="s">
        <v>253</v>
      </c>
      <c r="AU175" s="137" t="s">
        <v>80</v>
      </c>
      <c r="AY175" s="13" t="s">
        <v>122</v>
      </c>
      <c r="BE175" s="138">
        <f t="shared" si="24"/>
        <v>0</v>
      </c>
      <c r="BF175" s="138">
        <f t="shared" si="25"/>
        <v>0</v>
      </c>
      <c r="BG175" s="138">
        <f t="shared" si="26"/>
        <v>0</v>
      </c>
      <c r="BH175" s="138">
        <f t="shared" si="27"/>
        <v>0</v>
      </c>
      <c r="BI175" s="138">
        <f t="shared" si="28"/>
        <v>0</v>
      </c>
      <c r="BJ175" s="13" t="s">
        <v>78</v>
      </c>
      <c r="BK175" s="138">
        <f t="shared" si="29"/>
        <v>0</v>
      </c>
      <c r="BL175" s="13" t="s">
        <v>129</v>
      </c>
      <c r="BM175" s="137" t="s">
        <v>271</v>
      </c>
    </row>
    <row r="176" spans="2:65" s="1" customFormat="1" ht="24.2" customHeight="1">
      <c r="B176" s="125"/>
      <c r="C176" s="139" t="s">
        <v>252</v>
      </c>
      <c r="D176" s="139" t="s">
        <v>253</v>
      </c>
      <c r="E176" s="140" t="s">
        <v>272</v>
      </c>
      <c r="F176" s="141" t="s">
        <v>273</v>
      </c>
      <c r="G176" s="142" t="s">
        <v>240</v>
      </c>
      <c r="H176" s="143">
        <v>1</v>
      </c>
      <c r="I176" s="144"/>
      <c r="J176" s="144">
        <f t="shared" si="20"/>
        <v>0</v>
      </c>
      <c r="K176" s="145"/>
      <c r="L176" s="146"/>
      <c r="M176" s="147" t="s">
        <v>1</v>
      </c>
      <c r="N176" s="148" t="s">
        <v>35</v>
      </c>
      <c r="O176" s="135">
        <v>0</v>
      </c>
      <c r="P176" s="135">
        <f t="shared" si="21"/>
        <v>0</v>
      </c>
      <c r="Q176" s="135">
        <v>0</v>
      </c>
      <c r="R176" s="135">
        <f t="shared" si="22"/>
        <v>0</v>
      </c>
      <c r="S176" s="135">
        <v>0</v>
      </c>
      <c r="T176" s="136">
        <f t="shared" si="23"/>
        <v>0</v>
      </c>
      <c r="AR176" s="137" t="s">
        <v>148</v>
      </c>
      <c r="AT176" s="137" t="s">
        <v>253</v>
      </c>
      <c r="AU176" s="137" t="s">
        <v>80</v>
      </c>
      <c r="AY176" s="13" t="s">
        <v>122</v>
      </c>
      <c r="BE176" s="138">
        <f t="shared" si="24"/>
        <v>0</v>
      </c>
      <c r="BF176" s="138">
        <f t="shared" si="25"/>
        <v>0</v>
      </c>
      <c r="BG176" s="138">
        <f t="shared" si="26"/>
        <v>0</v>
      </c>
      <c r="BH176" s="138">
        <f t="shared" si="27"/>
        <v>0</v>
      </c>
      <c r="BI176" s="138">
        <f t="shared" si="28"/>
        <v>0</v>
      </c>
      <c r="BJ176" s="13" t="s">
        <v>78</v>
      </c>
      <c r="BK176" s="138">
        <f t="shared" si="29"/>
        <v>0</v>
      </c>
      <c r="BL176" s="13" t="s">
        <v>129</v>
      </c>
      <c r="BM176" s="137" t="s">
        <v>274</v>
      </c>
    </row>
    <row r="177" spans="2:65" s="1" customFormat="1" ht="16.5" customHeight="1">
      <c r="B177" s="125"/>
      <c r="C177" s="139" t="s">
        <v>275</v>
      </c>
      <c r="D177" s="139" t="s">
        <v>253</v>
      </c>
      <c r="E177" s="140" t="s">
        <v>276</v>
      </c>
      <c r="F177" s="141" t="s">
        <v>277</v>
      </c>
      <c r="G177" s="142" t="s">
        <v>240</v>
      </c>
      <c r="H177" s="143">
        <v>1</v>
      </c>
      <c r="I177" s="144"/>
      <c r="J177" s="144">
        <f t="shared" si="20"/>
        <v>0</v>
      </c>
      <c r="K177" s="145"/>
      <c r="L177" s="146"/>
      <c r="M177" s="147" t="s">
        <v>1</v>
      </c>
      <c r="N177" s="148" t="s">
        <v>35</v>
      </c>
      <c r="O177" s="135">
        <v>0</v>
      </c>
      <c r="P177" s="135">
        <f t="shared" si="21"/>
        <v>0</v>
      </c>
      <c r="Q177" s="135">
        <v>0</v>
      </c>
      <c r="R177" s="135">
        <f t="shared" si="22"/>
        <v>0</v>
      </c>
      <c r="S177" s="135">
        <v>0</v>
      </c>
      <c r="T177" s="136">
        <f t="shared" si="23"/>
        <v>0</v>
      </c>
      <c r="AR177" s="137" t="s">
        <v>148</v>
      </c>
      <c r="AT177" s="137" t="s">
        <v>253</v>
      </c>
      <c r="AU177" s="137" t="s">
        <v>80</v>
      </c>
      <c r="AY177" s="13" t="s">
        <v>122</v>
      </c>
      <c r="BE177" s="138">
        <f t="shared" si="24"/>
        <v>0</v>
      </c>
      <c r="BF177" s="138">
        <f t="shared" si="25"/>
        <v>0</v>
      </c>
      <c r="BG177" s="138">
        <f t="shared" si="26"/>
        <v>0</v>
      </c>
      <c r="BH177" s="138">
        <f t="shared" si="27"/>
        <v>0</v>
      </c>
      <c r="BI177" s="138">
        <f t="shared" si="28"/>
        <v>0</v>
      </c>
      <c r="BJ177" s="13" t="s">
        <v>78</v>
      </c>
      <c r="BK177" s="138">
        <f t="shared" si="29"/>
        <v>0</v>
      </c>
      <c r="BL177" s="13" t="s">
        <v>129</v>
      </c>
      <c r="BM177" s="137" t="s">
        <v>278</v>
      </c>
    </row>
    <row r="178" spans="2:65" s="1" customFormat="1" ht="16.5" customHeight="1">
      <c r="B178" s="125"/>
      <c r="C178" s="139" t="s">
        <v>279</v>
      </c>
      <c r="D178" s="139" t="s">
        <v>253</v>
      </c>
      <c r="E178" s="140" t="s">
        <v>280</v>
      </c>
      <c r="F178" s="141" t="s">
        <v>281</v>
      </c>
      <c r="G178" s="142" t="s">
        <v>240</v>
      </c>
      <c r="H178" s="143">
        <v>1</v>
      </c>
      <c r="I178" s="144"/>
      <c r="J178" s="144">
        <f t="shared" si="20"/>
        <v>0</v>
      </c>
      <c r="K178" s="145"/>
      <c r="L178" s="146"/>
      <c r="M178" s="147" t="s">
        <v>1</v>
      </c>
      <c r="N178" s="148" t="s">
        <v>35</v>
      </c>
      <c r="O178" s="135">
        <v>0</v>
      </c>
      <c r="P178" s="135">
        <f t="shared" si="21"/>
        <v>0</v>
      </c>
      <c r="Q178" s="135">
        <v>0</v>
      </c>
      <c r="R178" s="135">
        <f t="shared" si="22"/>
        <v>0</v>
      </c>
      <c r="S178" s="135">
        <v>0</v>
      </c>
      <c r="T178" s="136">
        <f t="shared" si="23"/>
        <v>0</v>
      </c>
      <c r="AR178" s="137" t="s">
        <v>148</v>
      </c>
      <c r="AT178" s="137" t="s">
        <v>253</v>
      </c>
      <c r="AU178" s="137" t="s">
        <v>80</v>
      </c>
      <c r="AY178" s="13" t="s">
        <v>122</v>
      </c>
      <c r="BE178" s="138">
        <f t="shared" si="24"/>
        <v>0</v>
      </c>
      <c r="BF178" s="138">
        <f t="shared" si="25"/>
        <v>0</v>
      </c>
      <c r="BG178" s="138">
        <f t="shared" si="26"/>
        <v>0</v>
      </c>
      <c r="BH178" s="138">
        <f t="shared" si="27"/>
        <v>0</v>
      </c>
      <c r="BI178" s="138">
        <f t="shared" si="28"/>
        <v>0</v>
      </c>
      <c r="BJ178" s="13" t="s">
        <v>78</v>
      </c>
      <c r="BK178" s="138">
        <f t="shared" si="29"/>
        <v>0</v>
      </c>
      <c r="BL178" s="13" t="s">
        <v>129</v>
      </c>
      <c r="BM178" s="137" t="s">
        <v>282</v>
      </c>
    </row>
    <row r="179" spans="2:65" s="1" customFormat="1" ht="21.75" customHeight="1">
      <c r="B179" s="125"/>
      <c r="C179" s="139" t="s">
        <v>283</v>
      </c>
      <c r="D179" s="139" t="s">
        <v>253</v>
      </c>
      <c r="E179" s="140" t="s">
        <v>284</v>
      </c>
      <c r="F179" s="141" t="s">
        <v>285</v>
      </c>
      <c r="G179" s="142" t="s">
        <v>240</v>
      </c>
      <c r="H179" s="143">
        <v>1</v>
      </c>
      <c r="I179" s="144"/>
      <c r="J179" s="144">
        <f t="shared" si="20"/>
        <v>0</v>
      </c>
      <c r="K179" s="145"/>
      <c r="L179" s="146"/>
      <c r="M179" s="147" t="s">
        <v>1</v>
      </c>
      <c r="N179" s="148" t="s">
        <v>35</v>
      </c>
      <c r="O179" s="135">
        <v>0</v>
      </c>
      <c r="P179" s="135">
        <f t="shared" si="21"/>
        <v>0</v>
      </c>
      <c r="Q179" s="135">
        <v>0</v>
      </c>
      <c r="R179" s="135">
        <f t="shared" si="22"/>
        <v>0</v>
      </c>
      <c r="S179" s="135">
        <v>0</v>
      </c>
      <c r="T179" s="136">
        <f t="shared" si="23"/>
        <v>0</v>
      </c>
      <c r="AR179" s="137" t="s">
        <v>148</v>
      </c>
      <c r="AT179" s="137" t="s">
        <v>253</v>
      </c>
      <c r="AU179" s="137" t="s">
        <v>80</v>
      </c>
      <c r="AY179" s="13" t="s">
        <v>122</v>
      </c>
      <c r="BE179" s="138">
        <f t="shared" si="24"/>
        <v>0</v>
      </c>
      <c r="BF179" s="138">
        <f t="shared" si="25"/>
        <v>0</v>
      </c>
      <c r="BG179" s="138">
        <f t="shared" si="26"/>
        <v>0</v>
      </c>
      <c r="BH179" s="138">
        <f t="shared" si="27"/>
        <v>0</v>
      </c>
      <c r="BI179" s="138">
        <f t="shared" si="28"/>
        <v>0</v>
      </c>
      <c r="BJ179" s="13" t="s">
        <v>78</v>
      </c>
      <c r="BK179" s="138">
        <f t="shared" si="29"/>
        <v>0</v>
      </c>
      <c r="BL179" s="13" t="s">
        <v>129</v>
      </c>
      <c r="BM179" s="137" t="s">
        <v>286</v>
      </c>
    </row>
    <row r="180" spans="2:65" s="1" customFormat="1" ht="16.5" customHeight="1">
      <c r="B180" s="125"/>
      <c r="C180" s="139" t="s">
        <v>287</v>
      </c>
      <c r="D180" s="139" t="s">
        <v>253</v>
      </c>
      <c r="E180" s="140" t="s">
        <v>288</v>
      </c>
      <c r="F180" s="141" t="s">
        <v>289</v>
      </c>
      <c r="G180" s="142" t="s">
        <v>240</v>
      </c>
      <c r="H180" s="143">
        <v>1</v>
      </c>
      <c r="I180" s="144"/>
      <c r="J180" s="144">
        <f t="shared" si="20"/>
        <v>0</v>
      </c>
      <c r="K180" s="145"/>
      <c r="L180" s="146"/>
      <c r="M180" s="147" t="s">
        <v>1</v>
      </c>
      <c r="N180" s="148" t="s">
        <v>35</v>
      </c>
      <c r="O180" s="135">
        <v>0</v>
      </c>
      <c r="P180" s="135">
        <f t="shared" si="21"/>
        <v>0</v>
      </c>
      <c r="Q180" s="135">
        <v>0</v>
      </c>
      <c r="R180" s="135">
        <f t="shared" si="22"/>
        <v>0</v>
      </c>
      <c r="S180" s="135">
        <v>0</v>
      </c>
      <c r="T180" s="136">
        <f t="shared" si="23"/>
        <v>0</v>
      </c>
      <c r="AR180" s="137" t="s">
        <v>148</v>
      </c>
      <c r="AT180" s="137" t="s">
        <v>253</v>
      </c>
      <c r="AU180" s="137" t="s">
        <v>80</v>
      </c>
      <c r="AY180" s="13" t="s">
        <v>122</v>
      </c>
      <c r="BE180" s="138">
        <f t="shared" si="24"/>
        <v>0</v>
      </c>
      <c r="BF180" s="138">
        <f t="shared" si="25"/>
        <v>0</v>
      </c>
      <c r="BG180" s="138">
        <f t="shared" si="26"/>
        <v>0</v>
      </c>
      <c r="BH180" s="138">
        <f t="shared" si="27"/>
        <v>0</v>
      </c>
      <c r="BI180" s="138">
        <f t="shared" si="28"/>
        <v>0</v>
      </c>
      <c r="BJ180" s="13" t="s">
        <v>78</v>
      </c>
      <c r="BK180" s="138">
        <f t="shared" si="29"/>
        <v>0</v>
      </c>
      <c r="BL180" s="13" t="s">
        <v>129</v>
      </c>
      <c r="BM180" s="137" t="s">
        <v>290</v>
      </c>
    </row>
    <row r="181" spans="2:65" s="1" customFormat="1" ht="24.2" customHeight="1">
      <c r="B181" s="125"/>
      <c r="C181" s="139" t="s">
        <v>291</v>
      </c>
      <c r="D181" s="139" t="s">
        <v>253</v>
      </c>
      <c r="E181" s="140" t="s">
        <v>292</v>
      </c>
      <c r="F181" s="141" t="s">
        <v>293</v>
      </c>
      <c r="G181" s="142" t="s">
        <v>240</v>
      </c>
      <c r="H181" s="143">
        <v>1</v>
      </c>
      <c r="I181" s="144"/>
      <c r="J181" s="144">
        <f t="shared" si="20"/>
        <v>0</v>
      </c>
      <c r="K181" s="145"/>
      <c r="L181" s="146"/>
      <c r="M181" s="147" t="s">
        <v>1</v>
      </c>
      <c r="N181" s="148" t="s">
        <v>35</v>
      </c>
      <c r="O181" s="135">
        <v>0</v>
      </c>
      <c r="P181" s="135">
        <f t="shared" si="21"/>
        <v>0</v>
      </c>
      <c r="Q181" s="135">
        <v>0</v>
      </c>
      <c r="R181" s="135">
        <f t="shared" si="22"/>
        <v>0</v>
      </c>
      <c r="S181" s="135">
        <v>0</v>
      </c>
      <c r="T181" s="136">
        <f t="shared" si="23"/>
        <v>0</v>
      </c>
      <c r="AR181" s="137" t="s">
        <v>148</v>
      </c>
      <c r="AT181" s="137" t="s">
        <v>253</v>
      </c>
      <c r="AU181" s="137" t="s">
        <v>80</v>
      </c>
      <c r="AY181" s="13" t="s">
        <v>122</v>
      </c>
      <c r="BE181" s="138">
        <f t="shared" si="24"/>
        <v>0</v>
      </c>
      <c r="BF181" s="138">
        <f t="shared" si="25"/>
        <v>0</v>
      </c>
      <c r="BG181" s="138">
        <f t="shared" si="26"/>
        <v>0</v>
      </c>
      <c r="BH181" s="138">
        <f t="shared" si="27"/>
        <v>0</v>
      </c>
      <c r="BI181" s="138">
        <f t="shared" si="28"/>
        <v>0</v>
      </c>
      <c r="BJ181" s="13" t="s">
        <v>78</v>
      </c>
      <c r="BK181" s="138">
        <f t="shared" si="29"/>
        <v>0</v>
      </c>
      <c r="BL181" s="13" t="s">
        <v>129</v>
      </c>
      <c r="BM181" s="137" t="s">
        <v>294</v>
      </c>
    </row>
    <row r="182" spans="2:65" s="1" customFormat="1" ht="16.5" customHeight="1">
      <c r="B182" s="125"/>
      <c r="C182" s="139" t="s">
        <v>295</v>
      </c>
      <c r="D182" s="139" t="s">
        <v>253</v>
      </c>
      <c r="E182" s="140" t="s">
        <v>296</v>
      </c>
      <c r="F182" s="141" t="s">
        <v>297</v>
      </c>
      <c r="G182" s="142" t="s">
        <v>240</v>
      </c>
      <c r="H182" s="143">
        <v>1</v>
      </c>
      <c r="I182" s="144"/>
      <c r="J182" s="144">
        <f t="shared" si="20"/>
        <v>0</v>
      </c>
      <c r="K182" s="145"/>
      <c r="L182" s="146"/>
      <c r="M182" s="147" t="s">
        <v>1</v>
      </c>
      <c r="N182" s="148" t="s">
        <v>35</v>
      </c>
      <c r="O182" s="135">
        <v>0</v>
      </c>
      <c r="P182" s="135">
        <f t="shared" si="21"/>
        <v>0</v>
      </c>
      <c r="Q182" s="135">
        <v>0</v>
      </c>
      <c r="R182" s="135">
        <f t="shared" si="22"/>
        <v>0</v>
      </c>
      <c r="S182" s="135">
        <v>0</v>
      </c>
      <c r="T182" s="136">
        <f t="shared" si="23"/>
        <v>0</v>
      </c>
      <c r="AR182" s="137" t="s">
        <v>148</v>
      </c>
      <c r="AT182" s="137" t="s">
        <v>253</v>
      </c>
      <c r="AU182" s="137" t="s">
        <v>80</v>
      </c>
      <c r="AY182" s="13" t="s">
        <v>122</v>
      </c>
      <c r="BE182" s="138">
        <f t="shared" si="24"/>
        <v>0</v>
      </c>
      <c r="BF182" s="138">
        <f t="shared" si="25"/>
        <v>0</v>
      </c>
      <c r="BG182" s="138">
        <f t="shared" si="26"/>
        <v>0</v>
      </c>
      <c r="BH182" s="138">
        <f t="shared" si="27"/>
        <v>0</v>
      </c>
      <c r="BI182" s="138">
        <f t="shared" si="28"/>
        <v>0</v>
      </c>
      <c r="BJ182" s="13" t="s">
        <v>78</v>
      </c>
      <c r="BK182" s="138">
        <f t="shared" si="29"/>
        <v>0</v>
      </c>
      <c r="BL182" s="13" t="s">
        <v>129</v>
      </c>
      <c r="BM182" s="137" t="s">
        <v>298</v>
      </c>
    </row>
    <row r="183" spans="2:65" s="1" customFormat="1" ht="16.5" customHeight="1">
      <c r="B183" s="125"/>
      <c r="C183" s="126" t="s">
        <v>299</v>
      </c>
      <c r="D183" s="126" t="s">
        <v>125</v>
      </c>
      <c r="E183" s="127" t="s">
        <v>300</v>
      </c>
      <c r="F183" s="128" t="s">
        <v>301</v>
      </c>
      <c r="G183" s="129" t="s">
        <v>302</v>
      </c>
      <c r="H183" s="130">
        <v>1</v>
      </c>
      <c r="I183" s="131"/>
      <c r="J183" s="131">
        <f t="shared" si="20"/>
        <v>0</v>
      </c>
      <c r="K183" s="132"/>
      <c r="L183" s="25"/>
      <c r="M183" s="133" t="s">
        <v>1</v>
      </c>
      <c r="N183" s="134" t="s">
        <v>35</v>
      </c>
      <c r="O183" s="135">
        <v>0</v>
      </c>
      <c r="P183" s="135">
        <f t="shared" si="21"/>
        <v>0</v>
      </c>
      <c r="Q183" s="135">
        <v>0</v>
      </c>
      <c r="R183" s="135">
        <f t="shared" si="22"/>
        <v>0</v>
      </c>
      <c r="S183" s="135">
        <v>0</v>
      </c>
      <c r="T183" s="136">
        <f t="shared" si="23"/>
        <v>0</v>
      </c>
      <c r="AR183" s="137" t="s">
        <v>129</v>
      </c>
      <c r="AT183" s="137" t="s">
        <v>125</v>
      </c>
      <c r="AU183" s="137" t="s">
        <v>80</v>
      </c>
      <c r="AY183" s="13" t="s">
        <v>122</v>
      </c>
      <c r="BE183" s="138">
        <f t="shared" si="24"/>
        <v>0</v>
      </c>
      <c r="BF183" s="138">
        <f t="shared" si="25"/>
        <v>0</v>
      </c>
      <c r="BG183" s="138">
        <f t="shared" si="26"/>
        <v>0</v>
      </c>
      <c r="BH183" s="138">
        <f t="shared" si="27"/>
        <v>0</v>
      </c>
      <c r="BI183" s="138">
        <f t="shared" si="28"/>
        <v>0</v>
      </c>
      <c r="BJ183" s="13" t="s">
        <v>78</v>
      </c>
      <c r="BK183" s="138">
        <f t="shared" si="29"/>
        <v>0</v>
      </c>
      <c r="BL183" s="13" t="s">
        <v>129</v>
      </c>
      <c r="BM183" s="137" t="s">
        <v>303</v>
      </c>
    </row>
    <row r="184" spans="2:65" s="1" customFormat="1" ht="16.5" customHeight="1">
      <c r="B184" s="125"/>
      <c r="C184" s="126" t="s">
        <v>304</v>
      </c>
      <c r="D184" s="126" t="s">
        <v>125</v>
      </c>
      <c r="E184" s="127" t="s">
        <v>305</v>
      </c>
      <c r="F184" s="128" t="s">
        <v>306</v>
      </c>
      <c r="G184" s="129" t="s">
        <v>135</v>
      </c>
      <c r="H184" s="130">
        <v>1</v>
      </c>
      <c r="I184" s="131"/>
      <c r="J184" s="131">
        <f t="shared" si="20"/>
        <v>0</v>
      </c>
      <c r="K184" s="132"/>
      <c r="L184" s="25"/>
      <c r="M184" s="133" t="s">
        <v>1</v>
      </c>
      <c r="N184" s="134" t="s">
        <v>35</v>
      </c>
      <c r="O184" s="135">
        <v>0.95</v>
      </c>
      <c r="P184" s="135">
        <f t="shared" si="21"/>
        <v>0.95</v>
      </c>
      <c r="Q184" s="135">
        <v>3.1E-4</v>
      </c>
      <c r="R184" s="135">
        <f t="shared" si="22"/>
        <v>3.1E-4</v>
      </c>
      <c r="S184" s="135">
        <v>0</v>
      </c>
      <c r="T184" s="136">
        <f t="shared" si="23"/>
        <v>0</v>
      </c>
      <c r="AR184" s="137" t="s">
        <v>129</v>
      </c>
      <c r="AT184" s="137" t="s">
        <v>125</v>
      </c>
      <c r="AU184" s="137" t="s">
        <v>80</v>
      </c>
      <c r="AY184" s="13" t="s">
        <v>122</v>
      </c>
      <c r="BE184" s="138">
        <f t="shared" si="24"/>
        <v>0</v>
      </c>
      <c r="BF184" s="138">
        <f t="shared" si="25"/>
        <v>0</v>
      </c>
      <c r="BG184" s="138">
        <f t="shared" si="26"/>
        <v>0</v>
      </c>
      <c r="BH184" s="138">
        <f t="shared" si="27"/>
        <v>0</v>
      </c>
      <c r="BI184" s="138">
        <f t="shared" si="28"/>
        <v>0</v>
      </c>
      <c r="BJ184" s="13" t="s">
        <v>78</v>
      </c>
      <c r="BK184" s="138">
        <f t="shared" si="29"/>
        <v>0</v>
      </c>
      <c r="BL184" s="13" t="s">
        <v>129</v>
      </c>
      <c r="BM184" s="137" t="s">
        <v>307</v>
      </c>
    </row>
    <row r="185" spans="2:65" s="1" customFormat="1" ht="24.2" customHeight="1">
      <c r="B185" s="125"/>
      <c r="C185" s="126" t="s">
        <v>308</v>
      </c>
      <c r="D185" s="126" t="s">
        <v>125</v>
      </c>
      <c r="E185" s="127" t="s">
        <v>309</v>
      </c>
      <c r="F185" s="128" t="s">
        <v>310</v>
      </c>
      <c r="G185" s="129" t="s">
        <v>174</v>
      </c>
      <c r="H185" s="130"/>
      <c r="I185" s="131"/>
      <c r="J185" s="131">
        <f t="shared" si="20"/>
        <v>0</v>
      </c>
      <c r="K185" s="132"/>
      <c r="L185" s="25"/>
      <c r="M185" s="133" t="s">
        <v>1</v>
      </c>
      <c r="N185" s="134" t="s">
        <v>35</v>
      </c>
      <c r="O185" s="135">
        <v>0</v>
      </c>
      <c r="P185" s="135">
        <f t="shared" si="21"/>
        <v>0</v>
      </c>
      <c r="Q185" s="135">
        <v>0</v>
      </c>
      <c r="R185" s="135">
        <f t="shared" si="22"/>
        <v>0</v>
      </c>
      <c r="S185" s="135">
        <v>0</v>
      </c>
      <c r="T185" s="136">
        <f t="shared" si="23"/>
        <v>0</v>
      </c>
      <c r="AR185" s="137" t="s">
        <v>129</v>
      </c>
      <c r="AT185" s="137" t="s">
        <v>125</v>
      </c>
      <c r="AU185" s="137" t="s">
        <v>80</v>
      </c>
      <c r="AY185" s="13" t="s">
        <v>122</v>
      </c>
      <c r="BE185" s="138">
        <f t="shared" si="24"/>
        <v>0</v>
      </c>
      <c r="BF185" s="138">
        <f t="shared" si="25"/>
        <v>0</v>
      </c>
      <c r="BG185" s="138">
        <f t="shared" si="26"/>
        <v>0</v>
      </c>
      <c r="BH185" s="138">
        <f t="shared" si="27"/>
        <v>0</v>
      </c>
      <c r="BI185" s="138">
        <f t="shared" si="28"/>
        <v>0</v>
      </c>
      <c r="BJ185" s="13" t="s">
        <v>78</v>
      </c>
      <c r="BK185" s="138">
        <f t="shared" si="29"/>
        <v>0</v>
      </c>
      <c r="BL185" s="13" t="s">
        <v>129</v>
      </c>
      <c r="BM185" s="137" t="s">
        <v>311</v>
      </c>
    </row>
    <row r="186" spans="2:65" s="11" customFormat="1" ht="22.9" customHeight="1">
      <c r="B186" s="114"/>
      <c r="D186" s="115" t="s">
        <v>69</v>
      </c>
      <c r="E186" s="123" t="s">
        <v>312</v>
      </c>
      <c r="F186" s="123" t="s">
        <v>313</v>
      </c>
      <c r="J186" s="124">
        <f>BK186</f>
        <v>0</v>
      </c>
      <c r="L186" s="114"/>
      <c r="M186" s="118"/>
      <c r="P186" s="119">
        <f>SUM(P187:P192)</f>
        <v>0.5</v>
      </c>
      <c r="R186" s="119">
        <f>SUM(R187:R192)</f>
        <v>5.0000000000000001E-4</v>
      </c>
      <c r="T186" s="120">
        <f>SUM(T187:T192)</f>
        <v>0</v>
      </c>
      <c r="AR186" s="115" t="s">
        <v>80</v>
      </c>
      <c r="AT186" s="121" t="s">
        <v>69</v>
      </c>
      <c r="AU186" s="121" t="s">
        <v>78</v>
      </c>
      <c r="AY186" s="115" t="s">
        <v>122</v>
      </c>
      <c r="BK186" s="122">
        <f>SUM(BK187:BK192)</f>
        <v>0</v>
      </c>
    </row>
    <row r="187" spans="2:65" s="1" customFormat="1" ht="16.5" customHeight="1">
      <c r="B187" s="125"/>
      <c r="C187" s="126" t="s">
        <v>314</v>
      </c>
      <c r="D187" s="126" t="s">
        <v>125</v>
      </c>
      <c r="E187" s="127" t="s">
        <v>315</v>
      </c>
      <c r="F187" s="128" t="s">
        <v>316</v>
      </c>
      <c r="G187" s="129" t="s">
        <v>222</v>
      </c>
      <c r="H187" s="130">
        <v>1</v>
      </c>
      <c r="I187" s="131"/>
      <c r="J187" s="131">
        <f t="shared" ref="J187:J192" si="30">ROUND(I187*H187,1)</f>
        <v>0</v>
      </c>
      <c r="K187" s="132"/>
      <c r="L187" s="25"/>
      <c r="M187" s="133" t="s">
        <v>1</v>
      </c>
      <c r="N187" s="134" t="s">
        <v>35</v>
      </c>
      <c r="O187" s="135">
        <v>0</v>
      </c>
      <c r="P187" s="135">
        <f t="shared" ref="P187:P192" si="31">O187*H187</f>
        <v>0</v>
      </c>
      <c r="Q187" s="135">
        <v>0</v>
      </c>
      <c r="R187" s="135">
        <f t="shared" ref="R187:R192" si="32">Q187*H187</f>
        <v>0</v>
      </c>
      <c r="S187" s="135">
        <v>0</v>
      </c>
      <c r="T187" s="136">
        <f t="shared" ref="T187:T192" si="33">S187*H187</f>
        <v>0</v>
      </c>
      <c r="AR187" s="137" t="s">
        <v>129</v>
      </c>
      <c r="AT187" s="137" t="s">
        <v>125</v>
      </c>
      <c r="AU187" s="137" t="s">
        <v>80</v>
      </c>
      <c r="AY187" s="13" t="s">
        <v>122</v>
      </c>
      <c r="BE187" s="138">
        <f t="shared" ref="BE187:BE192" si="34">IF(N187="základní",J187,0)</f>
        <v>0</v>
      </c>
      <c r="BF187" s="138">
        <f t="shared" ref="BF187:BF192" si="35">IF(N187="snížená",J187,0)</f>
        <v>0</v>
      </c>
      <c r="BG187" s="138">
        <f t="shared" ref="BG187:BG192" si="36">IF(N187="zákl. přenesená",J187,0)</f>
        <v>0</v>
      </c>
      <c r="BH187" s="138">
        <f t="shared" ref="BH187:BH192" si="37">IF(N187="sníž. přenesená",J187,0)</f>
        <v>0</v>
      </c>
      <c r="BI187" s="138">
        <f t="shared" ref="BI187:BI192" si="38">IF(N187="nulová",J187,0)</f>
        <v>0</v>
      </c>
      <c r="BJ187" s="13" t="s">
        <v>78</v>
      </c>
      <c r="BK187" s="138">
        <f t="shared" ref="BK187:BK192" si="39">ROUND(I187*H187,1)</f>
        <v>0</v>
      </c>
      <c r="BL187" s="13" t="s">
        <v>129</v>
      </c>
      <c r="BM187" s="137" t="s">
        <v>317</v>
      </c>
    </row>
    <row r="188" spans="2:65" s="1" customFormat="1" ht="16.5" customHeight="1">
      <c r="B188" s="125"/>
      <c r="C188" s="126" t="s">
        <v>318</v>
      </c>
      <c r="D188" s="126" t="s">
        <v>125</v>
      </c>
      <c r="E188" s="127" t="s">
        <v>319</v>
      </c>
      <c r="F188" s="128" t="s">
        <v>320</v>
      </c>
      <c r="G188" s="129" t="s">
        <v>222</v>
      </c>
      <c r="H188" s="130">
        <v>1</v>
      </c>
      <c r="I188" s="131"/>
      <c r="J188" s="131">
        <f t="shared" si="30"/>
        <v>0</v>
      </c>
      <c r="K188" s="132"/>
      <c r="L188" s="25"/>
      <c r="M188" s="133" t="s">
        <v>1</v>
      </c>
      <c r="N188" s="134" t="s">
        <v>35</v>
      </c>
      <c r="O188" s="135">
        <v>0</v>
      </c>
      <c r="P188" s="135">
        <f t="shared" si="31"/>
        <v>0</v>
      </c>
      <c r="Q188" s="135">
        <v>0</v>
      </c>
      <c r="R188" s="135">
        <f t="shared" si="32"/>
        <v>0</v>
      </c>
      <c r="S188" s="135">
        <v>0</v>
      </c>
      <c r="T188" s="136">
        <f t="shared" si="33"/>
        <v>0</v>
      </c>
      <c r="AR188" s="137" t="s">
        <v>129</v>
      </c>
      <c r="AT188" s="137" t="s">
        <v>125</v>
      </c>
      <c r="AU188" s="137" t="s">
        <v>80</v>
      </c>
      <c r="AY188" s="13" t="s">
        <v>122</v>
      </c>
      <c r="BE188" s="138">
        <f t="shared" si="34"/>
        <v>0</v>
      </c>
      <c r="BF188" s="138">
        <f t="shared" si="35"/>
        <v>0</v>
      </c>
      <c r="BG188" s="138">
        <f t="shared" si="36"/>
        <v>0</v>
      </c>
      <c r="BH188" s="138">
        <f t="shared" si="37"/>
        <v>0</v>
      </c>
      <c r="BI188" s="138">
        <f t="shared" si="38"/>
        <v>0</v>
      </c>
      <c r="BJ188" s="13" t="s">
        <v>78</v>
      </c>
      <c r="BK188" s="138">
        <f t="shared" si="39"/>
        <v>0</v>
      </c>
      <c r="BL188" s="13" t="s">
        <v>129</v>
      </c>
      <c r="BM188" s="137" t="s">
        <v>321</v>
      </c>
    </row>
    <row r="189" spans="2:65" s="1" customFormat="1" ht="24.2" customHeight="1">
      <c r="B189" s="125"/>
      <c r="C189" s="139" t="s">
        <v>322</v>
      </c>
      <c r="D189" s="139" t="s">
        <v>253</v>
      </c>
      <c r="E189" s="140" t="s">
        <v>323</v>
      </c>
      <c r="F189" s="141" t="s">
        <v>324</v>
      </c>
      <c r="G189" s="142" t="s">
        <v>240</v>
      </c>
      <c r="H189" s="143">
        <v>1</v>
      </c>
      <c r="I189" s="144"/>
      <c r="J189" s="144">
        <f t="shared" si="30"/>
        <v>0</v>
      </c>
      <c r="K189" s="145"/>
      <c r="L189" s="146"/>
      <c r="M189" s="147" t="s">
        <v>1</v>
      </c>
      <c r="N189" s="148" t="s">
        <v>35</v>
      </c>
      <c r="O189" s="135">
        <v>0</v>
      </c>
      <c r="P189" s="135">
        <f t="shared" si="31"/>
        <v>0</v>
      </c>
      <c r="Q189" s="135">
        <v>0</v>
      </c>
      <c r="R189" s="135">
        <f t="shared" si="32"/>
        <v>0</v>
      </c>
      <c r="S189" s="135">
        <v>0</v>
      </c>
      <c r="T189" s="136">
        <f t="shared" si="33"/>
        <v>0</v>
      </c>
      <c r="AR189" s="137" t="s">
        <v>148</v>
      </c>
      <c r="AT189" s="137" t="s">
        <v>253</v>
      </c>
      <c r="AU189" s="137" t="s">
        <v>80</v>
      </c>
      <c r="AY189" s="13" t="s">
        <v>122</v>
      </c>
      <c r="BE189" s="138">
        <f t="shared" si="34"/>
        <v>0</v>
      </c>
      <c r="BF189" s="138">
        <f t="shared" si="35"/>
        <v>0</v>
      </c>
      <c r="BG189" s="138">
        <f t="shared" si="36"/>
        <v>0</v>
      </c>
      <c r="BH189" s="138">
        <f t="shared" si="37"/>
        <v>0</v>
      </c>
      <c r="BI189" s="138">
        <f t="shared" si="38"/>
        <v>0</v>
      </c>
      <c r="BJ189" s="13" t="s">
        <v>78</v>
      </c>
      <c r="BK189" s="138">
        <f t="shared" si="39"/>
        <v>0</v>
      </c>
      <c r="BL189" s="13" t="s">
        <v>129</v>
      </c>
      <c r="BM189" s="137" t="s">
        <v>325</v>
      </c>
    </row>
    <row r="190" spans="2:65" s="1" customFormat="1" ht="24.2" customHeight="1">
      <c r="B190" s="125"/>
      <c r="C190" s="139" t="s">
        <v>326</v>
      </c>
      <c r="D190" s="139" t="s">
        <v>253</v>
      </c>
      <c r="E190" s="140" t="s">
        <v>327</v>
      </c>
      <c r="F190" s="141" t="s">
        <v>328</v>
      </c>
      <c r="G190" s="142" t="s">
        <v>240</v>
      </c>
      <c r="H190" s="143">
        <v>1</v>
      </c>
      <c r="I190" s="144"/>
      <c r="J190" s="144">
        <f t="shared" si="30"/>
        <v>0</v>
      </c>
      <c r="K190" s="145"/>
      <c r="L190" s="146"/>
      <c r="M190" s="147" t="s">
        <v>1</v>
      </c>
      <c r="N190" s="148" t="s">
        <v>35</v>
      </c>
      <c r="O190" s="135">
        <v>0</v>
      </c>
      <c r="P190" s="135">
        <f t="shared" si="31"/>
        <v>0</v>
      </c>
      <c r="Q190" s="135">
        <v>0</v>
      </c>
      <c r="R190" s="135">
        <f t="shared" si="32"/>
        <v>0</v>
      </c>
      <c r="S190" s="135">
        <v>0</v>
      </c>
      <c r="T190" s="136">
        <f t="shared" si="33"/>
        <v>0</v>
      </c>
      <c r="AR190" s="137" t="s">
        <v>148</v>
      </c>
      <c r="AT190" s="137" t="s">
        <v>253</v>
      </c>
      <c r="AU190" s="137" t="s">
        <v>80</v>
      </c>
      <c r="AY190" s="13" t="s">
        <v>122</v>
      </c>
      <c r="BE190" s="138">
        <f t="shared" si="34"/>
        <v>0</v>
      </c>
      <c r="BF190" s="138">
        <f t="shared" si="35"/>
        <v>0</v>
      </c>
      <c r="BG190" s="138">
        <f t="shared" si="36"/>
        <v>0</v>
      </c>
      <c r="BH190" s="138">
        <f t="shared" si="37"/>
        <v>0</v>
      </c>
      <c r="BI190" s="138">
        <f t="shared" si="38"/>
        <v>0</v>
      </c>
      <c r="BJ190" s="13" t="s">
        <v>78</v>
      </c>
      <c r="BK190" s="138">
        <f t="shared" si="39"/>
        <v>0</v>
      </c>
      <c r="BL190" s="13" t="s">
        <v>129</v>
      </c>
      <c r="BM190" s="137" t="s">
        <v>329</v>
      </c>
    </row>
    <row r="191" spans="2:65" s="1" customFormat="1" ht="16.5" customHeight="1">
      <c r="B191" s="125"/>
      <c r="C191" s="126" t="s">
        <v>330</v>
      </c>
      <c r="D191" s="126" t="s">
        <v>125</v>
      </c>
      <c r="E191" s="127" t="s">
        <v>331</v>
      </c>
      <c r="F191" s="128" t="s">
        <v>332</v>
      </c>
      <c r="G191" s="129" t="s">
        <v>222</v>
      </c>
      <c r="H191" s="130">
        <v>1</v>
      </c>
      <c r="I191" s="131"/>
      <c r="J191" s="131">
        <f t="shared" si="30"/>
        <v>0</v>
      </c>
      <c r="K191" s="132"/>
      <c r="L191" s="25"/>
      <c r="M191" s="133" t="s">
        <v>1</v>
      </c>
      <c r="N191" s="134" t="s">
        <v>35</v>
      </c>
      <c r="O191" s="135">
        <v>0.5</v>
      </c>
      <c r="P191" s="135">
        <f t="shared" si="31"/>
        <v>0.5</v>
      </c>
      <c r="Q191" s="135">
        <v>5.0000000000000001E-4</v>
      </c>
      <c r="R191" s="135">
        <f t="shared" si="32"/>
        <v>5.0000000000000001E-4</v>
      </c>
      <c r="S191" s="135">
        <v>0</v>
      </c>
      <c r="T191" s="136">
        <f t="shared" si="33"/>
        <v>0</v>
      </c>
      <c r="AR191" s="137" t="s">
        <v>129</v>
      </c>
      <c r="AT191" s="137" t="s">
        <v>125</v>
      </c>
      <c r="AU191" s="137" t="s">
        <v>80</v>
      </c>
      <c r="AY191" s="13" t="s">
        <v>122</v>
      </c>
      <c r="BE191" s="138">
        <f t="shared" si="34"/>
        <v>0</v>
      </c>
      <c r="BF191" s="138">
        <f t="shared" si="35"/>
        <v>0</v>
      </c>
      <c r="BG191" s="138">
        <f t="shared" si="36"/>
        <v>0</v>
      </c>
      <c r="BH191" s="138">
        <f t="shared" si="37"/>
        <v>0</v>
      </c>
      <c r="BI191" s="138">
        <f t="shared" si="38"/>
        <v>0</v>
      </c>
      <c r="BJ191" s="13" t="s">
        <v>78</v>
      </c>
      <c r="BK191" s="138">
        <f t="shared" si="39"/>
        <v>0</v>
      </c>
      <c r="BL191" s="13" t="s">
        <v>129</v>
      </c>
      <c r="BM191" s="137" t="s">
        <v>333</v>
      </c>
    </row>
    <row r="192" spans="2:65" s="1" customFormat="1" ht="24.2" customHeight="1">
      <c r="B192" s="125"/>
      <c r="C192" s="126" t="s">
        <v>334</v>
      </c>
      <c r="D192" s="126" t="s">
        <v>125</v>
      </c>
      <c r="E192" s="127" t="s">
        <v>335</v>
      </c>
      <c r="F192" s="128" t="s">
        <v>336</v>
      </c>
      <c r="G192" s="129" t="s">
        <v>174</v>
      </c>
      <c r="H192" s="130"/>
      <c r="I192" s="131"/>
      <c r="J192" s="131">
        <f t="shared" si="30"/>
        <v>0</v>
      </c>
      <c r="K192" s="132"/>
      <c r="L192" s="25"/>
      <c r="M192" s="133" t="s">
        <v>1</v>
      </c>
      <c r="N192" s="134" t="s">
        <v>35</v>
      </c>
      <c r="O192" s="135">
        <v>0</v>
      </c>
      <c r="P192" s="135">
        <f t="shared" si="31"/>
        <v>0</v>
      </c>
      <c r="Q192" s="135">
        <v>0</v>
      </c>
      <c r="R192" s="135">
        <f t="shared" si="32"/>
        <v>0</v>
      </c>
      <c r="S192" s="135">
        <v>0</v>
      </c>
      <c r="T192" s="136">
        <f t="shared" si="33"/>
        <v>0</v>
      </c>
      <c r="AR192" s="137" t="s">
        <v>129</v>
      </c>
      <c r="AT192" s="137" t="s">
        <v>125</v>
      </c>
      <c r="AU192" s="137" t="s">
        <v>80</v>
      </c>
      <c r="AY192" s="13" t="s">
        <v>122</v>
      </c>
      <c r="BE192" s="138">
        <f t="shared" si="34"/>
        <v>0</v>
      </c>
      <c r="BF192" s="138">
        <f t="shared" si="35"/>
        <v>0</v>
      </c>
      <c r="BG192" s="138">
        <f t="shared" si="36"/>
        <v>0</v>
      </c>
      <c r="BH192" s="138">
        <f t="shared" si="37"/>
        <v>0</v>
      </c>
      <c r="BI192" s="138">
        <f t="shared" si="38"/>
        <v>0</v>
      </c>
      <c r="BJ192" s="13" t="s">
        <v>78</v>
      </c>
      <c r="BK192" s="138">
        <f t="shared" si="39"/>
        <v>0</v>
      </c>
      <c r="BL192" s="13" t="s">
        <v>129</v>
      </c>
      <c r="BM192" s="137" t="s">
        <v>337</v>
      </c>
    </row>
    <row r="193" spans="2:65" s="11" customFormat="1" ht="22.9" customHeight="1">
      <c r="B193" s="114"/>
      <c r="D193" s="115" t="s">
        <v>69</v>
      </c>
      <c r="E193" s="123" t="s">
        <v>338</v>
      </c>
      <c r="F193" s="123" t="s">
        <v>339</v>
      </c>
      <c r="J193" s="124">
        <f>BK193</f>
        <v>0</v>
      </c>
      <c r="L193" s="114"/>
      <c r="M193" s="118"/>
      <c r="P193" s="119">
        <f>SUM(P194:P198)</f>
        <v>0.78800000000000003</v>
      </c>
      <c r="R193" s="119">
        <f>SUM(R194:R198)</f>
        <v>4.0987400000000001E-4</v>
      </c>
      <c r="T193" s="120">
        <f>SUM(T194:T198)</f>
        <v>2.2000000000000001E-3</v>
      </c>
      <c r="AR193" s="115" t="s">
        <v>80</v>
      </c>
      <c r="AT193" s="121" t="s">
        <v>69</v>
      </c>
      <c r="AU193" s="121" t="s">
        <v>78</v>
      </c>
      <c r="AY193" s="115" t="s">
        <v>122</v>
      </c>
      <c r="BK193" s="122">
        <f>SUM(BK194:BK198)</f>
        <v>0</v>
      </c>
    </row>
    <row r="194" spans="2:65" s="1" customFormat="1" ht="21.75" customHeight="1">
      <c r="B194" s="125"/>
      <c r="C194" s="126" t="s">
        <v>340</v>
      </c>
      <c r="D194" s="126" t="s">
        <v>125</v>
      </c>
      <c r="E194" s="127" t="s">
        <v>341</v>
      </c>
      <c r="F194" s="128" t="s">
        <v>342</v>
      </c>
      <c r="G194" s="129" t="s">
        <v>135</v>
      </c>
      <c r="H194" s="130">
        <v>2</v>
      </c>
      <c r="I194" s="131"/>
      <c r="J194" s="131">
        <f>ROUND(I194*H194,1)</f>
        <v>0</v>
      </c>
      <c r="K194" s="132"/>
      <c r="L194" s="25"/>
      <c r="M194" s="133" t="s">
        <v>1</v>
      </c>
      <c r="N194" s="134" t="s">
        <v>35</v>
      </c>
      <c r="O194" s="135">
        <v>0.22900000000000001</v>
      </c>
      <c r="P194" s="135">
        <f>O194*H194</f>
        <v>0.45800000000000002</v>
      </c>
      <c r="Q194" s="135">
        <v>1.2640000000000001E-4</v>
      </c>
      <c r="R194" s="135">
        <f>Q194*H194</f>
        <v>2.5280000000000002E-4</v>
      </c>
      <c r="S194" s="135">
        <v>1.1000000000000001E-3</v>
      </c>
      <c r="T194" s="136">
        <f>S194*H194</f>
        <v>2.2000000000000001E-3</v>
      </c>
      <c r="AR194" s="137" t="s">
        <v>129</v>
      </c>
      <c r="AT194" s="137" t="s">
        <v>125</v>
      </c>
      <c r="AU194" s="137" t="s">
        <v>80</v>
      </c>
      <c r="AY194" s="13" t="s">
        <v>122</v>
      </c>
      <c r="BE194" s="138">
        <f>IF(N194="základní",J194,0)</f>
        <v>0</v>
      </c>
      <c r="BF194" s="138">
        <f>IF(N194="snížená",J194,0)</f>
        <v>0</v>
      </c>
      <c r="BG194" s="138">
        <f>IF(N194="zákl. přenesená",J194,0)</f>
        <v>0</v>
      </c>
      <c r="BH194" s="138">
        <f>IF(N194="sníž. přenesená",J194,0)</f>
        <v>0</v>
      </c>
      <c r="BI194" s="138">
        <f>IF(N194="nulová",J194,0)</f>
        <v>0</v>
      </c>
      <c r="BJ194" s="13" t="s">
        <v>78</v>
      </c>
      <c r="BK194" s="138">
        <f>ROUND(I194*H194,1)</f>
        <v>0</v>
      </c>
      <c r="BL194" s="13" t="s">
        <v>129</v>
      </c>
      <c r="BM194" s="137" t="s">
        <v>343</v>
      </c>
    </row>
    <row r="195" spans="2:65" s="1" customFormat="1" ht="16.5" customHeight="1">
      <c r="B195" s="125"/>
      <c r="C195" s="126" t="s">
        <v>344</v>
      </c>
      <c r="D195" s="126" t="s">
        <v>125</v>
      </c>
      <c r="E195" s="127" t="s">
        <v>345</v>
      </c>
      <c r="F195" s="128" t="s">
        <v>346</v>
      </c>
      <c r="G195" s="129" t="s">
        <v>135</v>
      </c>
      <c r="H195" s="130">
        <v>2</v>
      </c>
      <c r="I195" s="131"/>
      <c r="J195" s="131">
        <f>ROUND(I195*H195,1)</f>
        <v>0</v>
      </c>
      <c r="K195" s="132"/>
      <c r="L195" s="25"/>
      <c r="M195" s="133" t="s">
        <v>1</v>
      </c>
      <c r="N195" s="134" t="s">
        <v>35</v>
      </c>
      <c r="O195" s="135">
        <v>0.16500000000000001</v>
      </c>
      <c r="P195" s="135">
        <f>O195*H195</f>
        <v>0.33</v>
      </c>
      <c r="Q195" s="135">
        <v>7.8536999999999997E-5</v>
      </c>
      <c r="R195" s="135">
        <f>Q195*H195</f>
        <v>1.5707399999999999E-4</v>
      </c>
      <c r="S195" s="135">
        <v>0</v>
      </c>
      <c r="T195" s="136">
        <f>S195*H195</f>
        <v>0</v>
      </c>
      <c r="AR195" s="137" t="s">
        <v>129</v>
      </c>
      <c r="AT195" s="137" t="s">
        <v>125</v>
      </c>
      <c r="AU195" s="137" t="s">
        <v>80</v>
      </c>
      <c r="AY195" s="13" t="s">
        <v>122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3" t="s">
        <v>78</v>
      </c>
      <c r="BK195" s="138">
        <f>ROUND(I195*H195,1)</f>
        <v>0</v>
      </c>
      <c r="BL195" s="13" t="s">
        <v>129</v>
      </c>
      <c r="BM195" s="137" t="s">
        <v>347</v>
      </c>
    </row>
    <row r="196" spans="2:65" s="1" customFormat="1" ht="16.5" customHeight="1">
      <c r="B196" s="125"/>
      <c r="C196" s="139" t="s">
        <v>348</v>
      </c>
      <c r="D196" s="139" t="s">
        <v>253</v>
      </c>
      <c r="E196" s="140" t="s">
        <v>349</v>
      </c>
      <c r="F196" s="141" t="s">
        <v>350</v>
      </c>
      <c r="G196" s="142" t="s">
        <v>259</v>
      </c>
      <c r="H196" s="143">
        <v>1</v>
      </c>
      <c r="I196" s="144"/>
      <c r="J196" s="144">
        <f>ROUND(I196*H196,1)</f>
        <v>0</v>
      </c>
      <c r="K196" s="145"/>
      <c r="L196" s="146"/>
      <c r="M196" s="147" t="s">
        <v>1</v>
      </c>
      <c r="N196" s="148" t="s">
        <v>35</v>
      </c>
      <c r="O196" s="135">
        <v>0</v>
      </c>
      <c r="P196" s="135">
        <f>O196*H196</f>
        <v>0</v>
      </c>
      <c r="Q196" s="135">
        <v>0</v>
      </c>
      <c r="R196" s="135">
        <f>Q196*H196</f>
        <v>0</v>
      </c>
      <c r="S196" s="135">
        <v>0</v>
      </c>
      <c r="T196" s="136">
        <f>S196*H196</f>
        <v>0</v>
      </c>
      <c r="AR196" s="137" t="s">
        <v>148</v>
      </c>
      <c r="AT196" s="137" t="s">
        <v>253</v>
      </c>
      <c r="AU196" s="137" t="s">
        <v>80</v>
      </c>
      <c r="AY196" s="13" t="s">
        <v>122</v>
      </c>
      <c r="BE196" s="138">
        <f>IF(N196="základní",J196,0)</f>
        <v>0</v>
      </c>
      <c r="BF196" s="138">
        <f>IF(N196="snížená",J196,0)</f>
        <v>0</v>
      </c>
      <c r="BG196" s="138">
        <f>IF(N196="zákl. přenesená",J196,0)</f>
        <v>0</v>
      </c>
      <c r="BH196" s="138">
        <f>IF(N196="sníž. přenesená",J196,0)</f>
        <v>0</v>
      </c>
      <c r="BI196" s="138">
        <f>IF(N196="nulová",J196,0)</f>
        <v>0</v>
      </c>
      <c r="BJ196" s="13" t="s">
        <v>78</v>
      </c>
      <c r="BK196" s="138">
        <f>ROUND(I196*H196,1)</f>
        <v>0</v>
      </c>
      <c r="BL196" s="13" t="s">
        <v>129</v>
      </c>
      <c r="BM196" s="137" t="s">
        <v>351</v>
      </c>
    </row>
    <row r="197" spans="2:65" s="1" customFormat="1" ht="16.5" customHeight="1">
      <c r="B197" s="125"/>
      <c r="C197" s="139" t="s">
        <v>352</v>
      </c>
      <c r="D197" s="139" t="s">
        <v>253</v>
      </c>
      <c r="E197" s="140" t="s">
        <v>353</v>
      </c>
      <c r="F197" s="141" t="s">
        <v>354</v>
      </c>
      <c r="G197" s="142" t="s">
        <v>259</v>
      </c>
      <c r="H197" s="143">
        <v>1</v>
      </c>
      <c r="I197" s="144"/>
      <c r="J197" s="144">
        <f>ROUND(I197*H197,1)</f>
        <v>0</v>
      </c>
      <c r="K197" s="145"/>
      <c r="L197" s="146"/>
      <c r="M197" s="147" t="s">
        <v>1</v>
      </c>
      <c r="N197" s="148" t="s">
        <v>35</v>
      </c>
      <c r="O197" s="135">
        <v>0</v>
      </c>
      <c r="P197" s="135">
        <f>O197*H197</f>
        <v>0</v>
      </c>
      <c r="Q197" s="135">
        <v>0</v>
      </c>
      <c r="R197" s="135">
        <f>Q197*H197</f>
        <v>0</v>
      </c>
      <c r="S197" s="135">
        <v>0</v>
      </c>
      <c r="T197" s="136">
        <f>S197*H197</f>
        <v>0</v>
      </c>
      <c r="AR197" s="137" t="s">
        <v>148</v>
      </c>
      <c r="AT197" s="137" t="s">
        <v>253</v>
      </c>
      <c r="AU197" s="137" t="s">
        <v>80</v>
      </c>
      <c r="AY197" s="13" t="s">
        <v>122</v>
      </c>
      <c r="BE197" s="138">
        <f>IF(N197="základní",J197,0)</f>
        <v>0</v>
      </c>
      <c r="BF197" s="138">
        <f>IF(N197="snížená",J197,0)</f>
        <v>0</v>
      </c>
      <c r="BG197" s="138">
        <f>IF(N197="zákl. přenesená",J197,0)</f>
        <v>0</v>
      </c>
      <c r="BH197" s="138">
        <f>IF(N197="sníž. přenesená",J197,0)</f>
        <v>0</v>
      </c>
      <c r="BI197" s="138">
        <f>IF(N197="nulová",J197,0)</f>
        <v>0</v>
      </c>
      <c r="BJ197" s="13" t="s">
        <v>78</v>
      </c>
      <c r="BK197" s="138">
        <f>ROUND(I197*H197,1)</f>
        <v>0</v>
      </c>
      <c r="BL197" s="13" t="s">
        <v>129</v>
      </c>
      <c r="BM197" s="137" t="s">
        <v>355</v>
      </c>
    </row>
    <row r="198" spans="2:65" s="1" customFormat="1" ht="24.2" customHeight="1">
      <c r="B198" s="125"/>
      <c r="C198" s="126" t="s">
        <v>356</v>
      </c>
      <c r="D198" s="126" t="s">
        <v>125</v>
      </c>
      <c r="E198" s="127" t="s">
        <v>357</v>
      </c>
      <c r="F198" s="128" t="s">
        <v>358</v>
      </c>
      <c r="G198" s="129" t="s">
        <v>174</v>
      </c>
      <c r="H198" s="130"/>
      <c r="I198" s="131"/>
      <c r="J198" s="131">
        <f>ROUND(I198*H198,1)</f>
        <v>0</v>
      </c>
      <c r="K198" s="132"/>
      <c r="L198" s="25"/>
      <c r="M198" s="133" t="s">
        <v>1</v>
      </c>
      <c r="N198" s="134" t="s">
        <v>35</v>
      </c>
      <c r="O198" s="135">
        <v>0</v>
      </c>
      <c r="P198" s="135">
        <f>O198*H198</f>
        <v>0</v>
      </c>
      <c r="Q198" s="135">
        <v>0</v>
      </c>
      <c r="R198" s="135">
        <f>Q198*H198</f>
        <v>0</v>
      </c>
      <c r="S198" s="135">
        <v>0</v>
      </c>
      <c r="T198" s="136">
        <f>S198*H198</f>
        <v>0</v>
      </c>
      <c r="AR198" s="137" t="s">
        <v>129</v>
      </c>
      <c r="AT198" s="137" t="s">
        <v>125</v>
      </c>
      <c r="AU198" s="137" t="s">
        <v>80</v>
      </c>
      <c r="AY198" s="13" t="s">
        <v>122</v>
      </c>
      <c r="BE198" s="138">
        <f>IF(N198="základní",J198,0)</f>
        <v>0</v>
      </c>
      <c r="BF198" s="138">
        <f>IF(N198="snížená",J198,0)</f>
        <v>0</v>
      </c>
      <c r="BG198" s="138">
        <f>IF(N198="zákl. přenesená",J198,0)</f>
        <v>0</v>
      </c>
      <c r="BH198" s="138">
        <f>IF(N198="sníž. přenesená",J198,0)</f>
        <v>0</v>
      </c>
      <c r="BI198" s="138">
        <f>IF(N198="nulová",J198,0)</f>
        <v>0</v>
      </c>
      <c r="BJ198" s="13" t="s">
        <v>78</v>
      </c>
      <c r="BK198" s="138">
        <f>ROUND(I198*H198,1)</f>
        <v>0</v>
      </c>
      <c r="BL198" s="13" t="s">
        <v>129</v>
      </c>
      <c r="BM198" s="137" t="s">
        <v>359</v>
      </c>
    </row>
    <row r="199" spans="2:65" s="11" customFormat="1" ht="22.9" customHeight="1">
      <c r="B199" s="114"/>
      <c r="D199" s="115" t="s">
        <v>69</v>
      </c>
      <c r="E199" s="123" t="s">
        <v>360</v>
      </c>
      <c r="F199" s="123" t="s">
        <v>361</v>
      </c>
      <c r="J199" s="124">
        <f>BK199</f>
        <v>0</v>
      </c>
      <c r="L199" s="114"/>
      <c r="M199" s="118"/>
      <c r="P199" s="119">
        <f>SUM(P200:P204)</f>
        <v>1.821</v>
      </c>
      <c r="R199" s="119">
        <f>SUM(R200:R204)</f>
        <v>0</v>
      </c>
      <c r="T199" s="120">
        <f>SUM(T200:T204)</f>
        <v>2.3800000000000002E-2</v>
      </c>
      <c r="AR199" s="115" t="s">
        <v>80</v>
      </c>
      <c r="AT199" s="121" t="s">
        <v>69</v>
      </c>
      <c r="AU199" s="121" t="s">
        <v>78</v>
      </c>
      <c r="AY199" s="115" t="s">
        <v>122</v>
      </c>
      <c r="BK199" s="122">
        <f>SUM(BK200:BK204)</f>
        <v>0</v>
      </c>
    </row>
    <row r="200" spans="2:65" s="1" customFormat="1" ht="16.5" customHeight="1">
      <c r="B200" s="125"/>
      <c r="C200" s="126" t="s">
        <v>298</v>
      </c>
      <c r="D200" s="126" t="s">
        <v>125</v>
      </c>
      <c r="E200" s="127" t="s">
        <v>362</v>
      </c>
      <c r="F200" s="128" t="s">
        <v>363</v>
      </c>
      <c r="G200" s="129" t="s">
        <v>302</v>
      </c>
      <c r="H200" s="130">
        <v>1</v>
      </c>
      <c r="I200" s="131"/>
      <c r="J200" s="131">
        <f>ROUND(I200*H200,1)</f>
        <v>0</v>
      </c>
      <c r="K200" s="132"/>
      <c r="L200" s="25"/>
      <c r="M200" s="133" t="s">
        <v>1</v>
      </c>
      <c r="N200" s="134" t="s">
        <v>35</v>
      </c>
      <c r="O200" s="135">
        <v>5.1999999999999998E-2</v>
      </c>
      <c r="P200" s="135">
        <f>O200*H200</f>
        <v>5.1999999999999998E-2</v>
      </c>
      <c r="Q200" s="135">
        <v>0</v>
      </c>
      <c r="R200" s="135">
        <f>Q200*H200</f>
        <v>0</v>
      </c>
      <c r="S200" s="135">
        <v>0</v>
      </c>
      <c r="T200" s="136">
        <f>S200*H200</f>
        <v>0</v>
      </c>
      <c r="AR200" s="137" t="s">
        <v>129</v>
      </c>
      <c r="AT200" s="137" t="s">
        <v>125</v>
      </c>
      <c r="AU200" s="137" t="s">
        <v>80</v>
      </c>
      <c r="AY200" s="13" t="s">
        <v>122</v>
      </c>
      <c r="BE200" s="138">
        <f>IF(N200="základní",J200,0)</f>
        <v>0</v>
      </c>
      <c r="BF200" s="138">
        <f>IF(N200="snížená",J200,0)</f>
        <v>0</v>
      </c>
      <c r="BG200" s="138">
        <f>IF(N200="zákl. přenesená",J200,0)</f>
        <v>0</v>
      </c>
      <c r="BH200" s="138">
        <f>IF(N200="sníž. přenesená",J200,0)</f>
        <v>0</v>
      </c>
      <c r="BI200" s="138">
        <f>IF(N200="nulová",J200,0)</f>
        <v>0</v>
      </c>
      <c r="BJ200" s="13" t="s">
        <v>78</v>
      </c>
      <c r="BK200" s="138">
        <f>ROUND(I200*H200,1)</f>
        <v>0</v>
      </c>
      <c r="BL200" s="13" t="s">
        <v>129</v>
      </c>
      <c r="BM200" s="137" t="s">
        <v>364</v>
      </c>
    </row>
    <row r="201" spans="2:65" s="1" customFormat="1" ht="16.5" customHeight="1">
      <c r="B201" s="125"/>
      <c r="C201" s="126" t="s">
        <v>365</v>
      </c>
      <c r="D201" s="126" t="s">
        <v>125</v>
      </c>
      <c r="E201" s="127" t="s">
        <v>366</v>
      </c>
      <c r="F201" s="128" t="s">
        <v>367</v>
      </c>
      <c r="G201" s="129" t="s">
        <v>240</v>
      </c>
      <c r="H201" s="130">
        <v>1</v>
      </c>
      <c r="I201" s="131"/>
      <c r="J201" s="131">
        <f>ROUND(I201*H201,1)</f>
        <v>0</v>
      </c>
      <c r="K201" s="132"/>
      <c r="L201" s="25"/>
      <c r="M201" s="133" t="s">
        <v>1</v>
      </c>
      <c r="N201" s="134" t="s">
        <v>35</v>
      </c>
      <c r="O201" s="135">
        <v>8.2000000000000003E-2</v>
      </c>
      <c r="P201" s="135">
        <f>O201*H201</f>
        <v>8.2000000000000003E-2</v>
      </c>
      <c r="Q201" s="135">
        <v>0</v>
      </c>
      <c r="R201" s="135">
        <f>Q201*H201</f>
        <v>0</v>
      </c>
      <c r="S201" s="135">
        <v>2.3800000000000002E-2</v>
      </c>
      <c r="T201" s="136">
        <f>S201*H201</f>
        <v>2.3800000000000002E-2</v>
      </c>
      <c r="AR201" s="137" t="s">
        <v>129</v>
      </c>
      <c r="AT201" s="137" t="s">
        <v>125</v>
      </c>
      <c r="AU201" s="137" t="s">
        <v>80</v>
      </c>
      <c r="AY201" s="13" t="s">
        <v>122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3" t="s">
        <v>78</v>
      </c>
      <c r="BK201" s="138">
        <f>ROUND(I201*H201,1)</f>
        <v>0</v>
      </c>
      <c r="BL201" s="13" t="s">
        <v>129</v>
      </c>
      <c r="BM201" s="137" t="s">
        <v>368</v>
      </c>
    </row>
    <row r="202" spans="2:65" s="1" customFormat="1" ht="16.5" customHeight="1">
      <c r="B202" s="125"/>
      <c r="C202" s="126" t="s">
        <v>369</v>
      </c>
      <c r="D202" s="126" t="s">
        <v>125</v>
      </c>
      <c r="E202" s="127" t="s">
        <v>370</v>
      </c>
      <c r="F202" s="128" t="s">
        <v>371</v>
      </c>
      <c r="G202" s="129" t="s">
        <v>135</v>
      </c>
      <c r="H202" s="130">
        <v>1</v>
      </c>
      <c r="I202" s="131"/>
      <c r="J202" s="131">
        <f>ROUND(I202*H202,1)</f>
        <v>0</v>
      </c>
      <c r="K202" s="132"/>
      <c r="L202" s="25"/>
      <c r="M202" s="133" t="s">
        <v>1</v>
      </c>
      <c r="N202" s="134" t="s">
        <v>35</v>
      </c>
      <c r="O202" s="135">
        <v>1.6559999999999999</v>
      </c>
      <c r="P202" s="135">
        <f>O202*H202</f>
        <v>1.6559999999999999</v>
      </c>
      <c r="Q202" s="135">
        <v>0</v>
      </c>
      <c r="R202" s="135">
        <f>Q202*H202</f>
        <v>0</v>
      </c>
      <c r="S202" s="135">
        <v>0</v>
      </c>
      <c r="T202" s="136">
        <f>S202*H202</f>
        <v>0</v>
      </c>
      <c r="AR202" s="137" t="s">
        <v>129</v>
      </c>
      <c r="AT202" s="137" t="s">
        <v>125</v>
      </c>
      <c r="AU202" s="137" t="s">
        <v>80</v>
      </c>
      <c r="AY202" s="13" t="s">
        <v>122</v>
      </c>
      <c r="BE202" s="138">
        <f>IF(N202="základní",J202,0)</f>
        <v>0</v>
      </c>
      <c r="BF202" s="138">
        <f>IF(N202="snížená",J202,0)</f>
        <v>0</v>
      </c>
      <c r="BG202" s="138">
        <f>IF(N202="zákl. přenesená",J202,0)</f>
        <v>0</v>
      </c>
      <c r="BH202" s="138">
        <f>IF(N202="sníž. přenesená",J202,0)</f>
        <v>0</v>
      </c>
      <c r="BI202" s="138">
        <f>IF(N202="nulová",J202,0)</f>
        <v>0</v>
      </c>
      <c r="BJ202" s="13" t="s">
        <v>78</v>
      </c>
      <c r="BK202" s="138">
        <f>ROUND(I202*H202,1)</f>
        <v>0</v>
      </c>
      <c r="BL202" s="13" t="s">
        <v>129</v>
      </c>
      <c r="BM202" s="137" t="s">
        <v>372</v>
      </c>
    </row>
    <row r="203" spans="2:65" s="1" customFormat="1" ht="16.5" customHeight="1">
      <c r="B203" s="125"/>
      <c r="C203" s="126" t="s">
        <v>307</v>
      </c>
      <c r="D203" s="126" t="s">
        <v>125</v>
      </c>
      <c r="E203" s="127" t="s">
        <v>373</v>
      </c>
      <c r="F203" s="128" t="s">
        <v>374</v>
      </c>
      <c r="G203" s="129" t="s">
        <v>302</v>
      </c>
      <c r="H203" s="130">
        <v>1</v>
      </c>
      <c r="I203" s="131"/>
      <c r="J203" s="131">
        <f>ROUND(I203*H203,1)</f>
        <v>0</v>
      </c>
      <c r="K203" s="132"/>
      <c r="L203" s="25"/>
      <c r="M203" s="133" t="s">
        <v>1</v>
      </c>
      <c r="N203" s="134" t="s">
        <v>35</v>
      </c>
      <c r="O203" s="135">
        <v>3.1E-2</v>
      </c>
      <c r="P203" s="135">
        <f>O203*H203</f>
        <v>3.1E-2</v>
      </c>
      <c r="Q203" s="135">
        <v>0</v>
      </c>
      <c r="R203" s="135">
        <f>Q203*H203</f>
        <v>0</v>
      </c>
      <c r="S203" s="135">
        <v>0</v>
      </c>
      <c r="T203" s="136">
        <f>S203*H203</f>
        <v>0</v>
      </c>
      <c r="AR203" s="137" t="s">
        <v>129</v>
      </c>
      <c r="AT203" s="137" t="s">
        <v>125</v>
      </c>
      <c r="AU203" s="137" t="s">
        <v>80</v>
      </c>
      <c r="AY203" s="13" t="s">
        <v>122</v>
      </c>
      <c r="BE203" s="138">
        <f>IF(N203="základní",J203,0)</f>
        <v>0</v>
      </c>
      <c r="BF203" s="138">
        <f>IF(N203="snížená",J203,0)</f>
        <v>0</v>
      </c>
      <c r="BG203" s="138">
        <f>IF(N203="zákl. přenesená",J203,0)</f>
        <v>0</v>
      </c>
      <c r="BH203" s="138">
        <f>IF(N203="sníž. přenesená",J203,0)</f>
        <v>0</v>
      </c>
      <c r="BI203" s="138">
        <f>IF(N203="nulová",J203,0)</f>
        <v>0</v>
      </c>
      <c r="BJ203" s="13" t="s">
        <v>78</v>
      </c>
      <c r="BK203" s="138">
        <f>ROUND(I203*H203,1)</f>
        <v>0</v>
      </c>
      <c r="BL203" s="13" t="s">
        <v>129</v>
      </c>
      <c r="BM203" s="137" t="s">
        <v>375</v>
      </c>
    </row>
    <row r="204" spans="2:65" s="1" customFormat="1" ht="24.2" customHeight="1">
      <c r="B204" s="125"/>
      <c r="C204" s="126" t="s">
        <v>376</v>
      </c>
      <c r="D204" s="126" t="s">
        <v>125</v>
      </c>
      <c r="E204" s="127" t="s">
        <v>377</v>
      </c>
      <c r="F204" s="128" t="s">
        <v>378</v>
      </c>
      <c r="G204" s="129" t="s">
        <v>174</v>
      </c>
      <c r="H204" s="130"/>
      <c r="I204" s="131"/>
      <c r="J204" s="131">
        <f>ROUND(I204*H204,1)</f>
        <v>0</v>
      </c>
      <c r="K204" s="132"/>
      <c r="L204" s="25"/>
      <c r="M204" s="133" t="s">
        <v>1</v>
      </c>
      <c r="N204" s="134" t="s">
        <v>35</v>
      </c>
      <c r="O204" s="135">
        <v>0</v>
      </c>
      <c r="P204" s="135">
        <f>O204*H204</f>
        <v>0</v>
      </c>
      <c r="Q204" s="135">
        <v>0</v>
      </c>
      <c r="R204" s="135">
        <f>Q204*H204</f>
        <v>0</v>
      </c>
      <c r="S204" s="135">
        <v>0</v>
      </c>
      <c r="T204" s="136">
        <f>S204*H204</f>
        <v>0</v>
      </c>
      <c r="AR204" s="137" t="s">
        <v>129</v>
      </c>
      <c r="AT204" s="137" t="s">
        <v>125</v>
      </c>
      <c r="AU204" s="137" t="s">
        <v>80</v>
      </c>
      <c r="AY204" s="13" t="s">
        <v>122</v>
      </c>
      <c r="BE204" s="138">
        <f>IF(N204="základní",J204,0)</f>
        <v>0</v>
      </c>
      <c r="BF204" s="138">
        <f>IF(N204="snížená",J204,0)</f>
        <v>0</v>
      </c>
      <c r="BG204" s="138">
        <f>IF(N204="zákl. přenesená",J204,0)</f>
        <v>0</v>
      </c>
      <c r="BH204" s="138">
        <f>IF(N204="sníž. přenesená",J204,0)</f>
        <v>0</v>
      </c>
      <c r="BI204" s="138">
        <f>IF(N204="nulová",J204,0)</f>
        <v>0</v>
      </c>
      <c r="BJ204" s="13" t="s">
        <v>78</v>
      </c>
      <c r="BK204" s="138">
        <f>ROUND(I204*H204,1)</f>
        <v>0</v>
      </c>
      <c r="BL204" s="13" t="s">
        <v>129</v>
      </c>
      <c r="BM204" s="137" t="s">
        <v>379</v>
      </c>
    </row>
    <row r="205" spans="2:65" s="11" customFormat="1" ht="22.9" customHeight="1">
      <c r="B205" s="114"/>
      <c r="D205" s="115" t="s">
        <v>69</v>
      </c>
      <c r="E205" s="123" t="s">
        <v>380</v>
      </c>
      <c r="F205" s="123" t="s">
        <v>381</v>
      </c>
      <c r="J205" s="124">
        <f>BK205</f>
        <v>0</v>
      </c>
      <c r="L205" s="114"/>
      <c r="M205" s="118"/>
      <c r="P205" s="119">
        <f>SUM(P206:P215)</f>
        <v>9.8850000000000016</v>
      </c>
      <c r="R205" s="119">
        <f>SUM(R206:R215)</f>
        <v>0.22237500000000002</v>
      </c>
      <c r="T205" s="120">
        <f>SUM(T206:T215)</f>
        <v>0.26474999999999999</v>
      </c>
      <c r="AR205" s="115" t="s">
        <v>80</v>
      </c>
      <c r="AT205" s="121" t="s">
        <v>69</v>
      </c>
      <c r="AU205" s="121" t="s">
        <v>78</v>
      </c>
      <c r="AY205" s="115" t="s">
        <v>122</v>
      </c>
      <c r="BK205" s="122">
        <f>SUM(BK206:BK215)</f>
        <v>0</v>
      </c>
    </row>
    <row r="206" spans="2:65" s="1" customFormat="1" ht="16.5" customHeight="1">
      <c r="B206" s="125"/>
      <c r="C206" s="126" t="s">
        <v>311</v>
      </c>
      <c r="D206" s="126" t="s">
        <v>125</v>
      </c>
      <c r="E206" s="127" t="s">
        <v>382</v>
      </c>
      <c r="F206" s="128" t="s">
        <v>383</v>
      </c>
      <c r="G206" s="129" t="s">
        <v>384</v>
      </c>
      <c r="H206" s="130">
        <v>7.5</v>
      </c>
      <c r="I206" s="131"/>
      <c r="J206" s="131">
        <f t="shared" ref="J206:J215" si="40">ROUND(I206*H206,1)</f>
        <v>0</v>
      </c>
      <c r="K206" s="132"/>
      <c r="L206" s="25"/>
      <c r="M206" s="133" t="s">
        <v>1</v>
      </c>
      <c r="N206" s="134" t="s">
        <v>35</v>
      </c>
      <c r="O206" s="135">
        <v>0.23899999999999999</v>
      </c>
      <c r="P206" s="135">
        <f t="shared" ref="P206:P215" si="41">O206*H206</f>
        <v>1.7925</v>
      </c>
      <c r="Q206" s="135">
        <v>0</v>
      </c>
      <c r="R206" s="135">
        <f t="shared" ref="R206:R215" si="42">Q206*H206</f>
        <v>0</v>
      </c>
      <c r="S206" s="135">
        <v>3.5299999999999998E-2</v>
      </c>
      <c r="T206" s="136">
        <f t="shared" ref="T206:T215" si="43">S206*H206</f>
        <v>0.26474999999999999</v>
      </c>
      <c r="AR206" s="137" t="s">
        <v>129</v>
      </c>
      <c r="AT206" s="137" t="s">
        <v>125</v>
      </c>
      <c r="AU206" s="137" t="s">
        <v>80</v>
      </c>
      <c r="AY206" s="13" t="s">
        <v>122</v>
      </c>
      <c r="BE206" s="138">
        <f t="shared" ref="BE206:BE215" si="44">IF(N206="základní",J206,0)</f>
        <v>0</v>
      </c>
      <c r="BF206" s="138">
        <f t="shared" ref="BF206:BF215" si="45">IF(N206="snížená",J206,0)</f>
        <v>0</v>
      </c>
      <c r="BG206" s="138">
        <f t="shared" ref="BG206:BG215" si="46">IF(N206="zákl. přenesená",J206,0)</f>
        <v>0</v>
      </c>
      <c r="BH206" s="138">
        <f t="shared" ref="BH206:BH215" si="47">IF(N206="sníž. přenesená",J206,0)</f>
        <v>0</v>
      </c>
      <c r="BI206" s="138">
        <f t="shared" ref="BI206:BI215" si="48">IF(N206="nulová",J206,0)</f>
        <v>0</v>
      </c>
      <c r="BJ206" s="13" t="s">
        <v>78</v>
      </c>
      <c r="BK206" s="138">
        <f t="shared" ref="BK206:BK215" si="49">ROUND(I206*H206,1)</f>
        <v>0</v>
      </c>
      <c r="BL206" s="13" t="s">
        <v>129</v>
      </c>
      <c r="BM206" s="137" t="s">
        <v>385</v>
      </c>
    </row>
    <row r="207" spans="2:65" s="1" customFormat="1" ht="16.5" customHeight="1">
      <c r="B207" s="125"/>
      <c r="C207" s="126" t="s">
        <v>317</v>
      </c>
      <c r="D207" s="126" t="s">
        <v>125</v>
      </c>
      <c r="E207" s="127" t="s">
        <v>386</v>
      </c>
      <c r="F207" s="128" t="s">
        <v>387</v>
      </c>
      <c r="G207" s="129" t="s">
        <v>384</v>
      </c>
      <c r="H207" s="130">
        <v>7.5</v>
      </c>
      <c r="I207" s="131"/>
      <c r="J207" s="131">
        <f t="shared" si="40"/>
        <v>0</v>
      </c>
      <c r="K207" s="132"/>
      <c r="L207" s="25"/>
      <c r="M207" s="133" t="s">
        <v>1</v>
      </c>
      <c r="N207" s="134" t="s">
        <v>35</v>
      </c>
      <c r="O207" s="135">
        <v>0.4</v>
      </c>
      <c r="P207" s="135">
        <f t="shared" si="41"/>
        <v>3</v>
      </c>
      <c r="Q207" s="135">
        <v>2.0400000000000001E-2</v>
      </c>
      <c r="R207" s="135">
        <f t="shared" si="42"/>
        <v>0.15300000000000002</v>
      </c>
      <c r="S207" s="135">
        <v>0</v>
      </c>
      <c r="T207" s="136">
        <f t="shared" si="43"/>
        <v>0</v>
      </c>
      <c r="AR207" s="137" t="s">
        <v>161</v>
      </c>
      <c r="AT207" s="137" t="s">
        <v>125</v>
      </c>
      <c r="AU207" s="137" t="s">
        <v>80</v>
      </c>
      <c r="AY207" s="13" t="s">
        <v>122</v>
      </c>
      <c r="BE207" s="138">
        <f t="shared" si="44"/>
        <v>0</v>
      </c>
      <c r="BF207" s="138">
        <f t="shared" si="45"/>
        <v>0</v>
      </c>
      <c r="BG207" s="138">
        <f t="shared" si="46"/>
        <v>0</v>
      </c>
      <c r="BH207" s="138">
        <f t="shared" si="47"/>
        <v>0</v>
      </c>
      <c r="BI207" s="138">
        <f t="shared" si="48"/>
        <v>0</v>
      </c>
      <c r="BJ207" s="13" t="s">
        <v>78</v>
      </c>
      <c r="BK207" s="138">
        <f t="shared" si="49"/>
        <v>0</v>
      </c>
      <c r="BL207" s="13" t="s">
        <v>161</v>
      </c>
      <c r="BM207" s="137" t="s">
        <v>388</v>
      </c>
    </row>
    <row r="208" spans="2:65" s="1" customFormat="1" ht="24.2" customHeight="1">
      <c r="B208" s="125"/>
      <c r="C208" s="126" t="s">
        <v>321</v>
      </c>
      <c r="D208" s="126" t="s">
        <v>125</v>
      </c>
      <c r="E208" s="127" t="s">
        <v>389</v>
      </c>
      <c r="F208" s="128" t="s">
        <v>390</v>
      </c>
      <c r="G208" s="129" t="s">
        <v>384</v>
      </c>
      <c r="H208" s="130">
        <v>15</v>
      </c>
      <c r="I208" s="131"/>
      <c r="J208" s="131">
        <f t="shared" si="40"/>
        <v>0</v>
      </c>
      <c r="K208" s="132"/>
      <c r="L208" s="25"/>
      <c r="M208" s="133" t="s">
        <v>1</v>
      </c>
      <c r="N208" s="134" t="s">
        <v>35</v>
      </c>
      <c r="O208" s="135">
        <v>2.4E-2</v>
      </c>
      <c r="P208" s="135">
        <f t="shared" si="41"/>
        <v>0.36</v>
      </c>
      <c r="Q208" s="135">
        <v>1.4499999999999999E-3</v>
      </c>
      <c r="R208" s="135">
        <f t="shared" si="42"/>
        <v>2.1749999999999999E-2</v>
      </c>
      <c r="S208" s="135">
        <v>0</v>
      </c>
      <c r="T208" s="136">
        <f t="shared" si="43"/>
        <v>0</v>
      </c>
      <c r="AR208" s="137" t="s">
        <v>161</v>
      </c>
      <c r="AT208" s="137" t="s">
        <v>125</v>
      </c>
      <c r="AU208" s="137" t="s">
        <v>80</v>
      </c>
      <c r="AY208" s="13" t="s">
        <v>122</v>
      </c>
      <c r="BE208" s="138">
        <f t="shared" si="44"/>
        <v>0</v>
      </c>
      <c r="BF208" s="138">
        <f t="shared" si="45"/>
        <v>0</v>
      </c>
      <c r="BG208" s="138">
        <f t="shared" si="46"/>
        <v>0</v>
      </c>
      <c r="BH208" s="138">
        <f t="shared" si="47"/>
        <v>0</v>
      </c>
      <c r="BI208" s="138">
        <f t="shared" si="48"/>
        <v>0</v>
      </c>
      <c r="BJ208" s="13" t="s">
        <v>78</v>
      </c>
      <c r="BK208" s="138">
        <f t="shared" si="49"/>
        <v>0</v>
      </c>
      <c r="BL208" s="13" t="s">
        <v>161</v>
      </c>
      <c r="BM208" s="137" t="s">
        <v>391</v>
      </c>
    </row>
    <row r="209" spans="2:65" s="1" customFormat="1" ht="16.5" customHeight="1">
      <c r="B209" s="125"/>
      <c r="C209" s="126" t="s">
        <v>392</v>
      </c>
      <c r="D209" s="126" t="s">
        <v>125</v>
      </c>
      <c r="E209" s="127" t="s">
        <v>393</v>
      </c>
      <c r="F209" s="128" t="s">
        <v>394</v>
      </c>
      <c r="G209" s="129" t="s">
        <v>384</v>
      </c>
      <c r="H209" s="130">
        <v>7.5</v>
      </c>
      <c r="I209" s="131"/>
      <c r="J209" s="131">
        <f t="shared" si="40"/>
        <v>0</v>
      </c>
      <c r="K209" s="132"/>
      <c r="L209" s="25"/>
      <c r="M209" s="133" t="s">
        <v>1</v>
      </c>
      <c r="N209" s="134" t="s">
        <v>35</v>
      </c>
      <c r="O209" s="135">
        <v>0</v>
      </c>
      <c r="P209" s="135">
        <f t="shared" si="41"/>
        <v>0</v>
      </c>
      <c r="Q209" s="135">
        <v>0</v>
      </c>
      <c r="R209" s="135">
        <f t="shared" si="42"/>
        <v>0</v>
      </c>
      <c r="S209" s="135">
        <v>0</v>
      </c>
      <c r="T209" s="136">
        <f t="shared" si="43"/>
        <v>0</v>
      </c>
      <c r="AR209" s="137" t="s">
        <v>129</v>
      </c>
      <c r="AT209" s="137" t="s">
        <v>125</v>
      </c>
      <c r="AU209" s="137" t="s">
        <v>80</v>
      </c>
      <c r="AY209" s="13" t="s">
        <v>122</v>
      </c>
      <c r="BE209" s="138">
        <f t="shared" si="44"/>
        <v>0</v>
      </c>
      <c r="BF209" s="138">
        <f t="shared" si="45"/>
        <v>0</v>
      </c>
      <c r="BG209" s="138">
        <f t="shared" si="46"/>
        <v>0</v>
      </c>
      <c r="BH209" s="138">
        <f t="shared" si="47"/>
        <v>0</v>
      </c>
      <c r="BI209" s="138">
        <f t="shared" si="48"/>
        <v>0</v>
      </c>
      <c r="BJ209" s="13" t="s">
        <v>78</v>
      </c>
      <c r="BK209" s="138">
        <f t="shared" si="49"/>
        <v>0</v>
      </c>
      <c r="BL209" s="13" t="s">
        <v>129</v>
      </c>
      <c r="BM209" s="137" t="s">
        <v>395</v>
      </c>
    </row>
    <row r="210" spans="2:65" s="1" customFormat="1" ht="24.2" customHeight="1">
      <c r="B210" s="125"/>
      <c r="C210" s="126" t="s">
        <v>396</v>
      </c>
      <c r="D210" s="126" t="s">
        <v>125</v>
      </c>
      <c r="E210" s="127" t="s">
        <v>397</v>
      </c>
      <c r="F210" s="128" t="s">
        <v>398</v>
      </c>
      <c r="G210" s="129" t="s">
        <v>384</v>
      </c>
      <c r="H210" s="130">
        <v>7.5</v>
      </c>
      <c r="I210" s="131"/>
      <c r="J210" s="131">
        <f t="shared" si="40"/>
        <v>0</v>
      </c>
      <c r="K210" s="132"/>
      <c r="L210" s="25"/>
      <c r="M210" s="133" t="s">
        <v>1</v>
      </c>
      <c r="N210" s="134" t="s">
        <v>35</v>
      </c>
      <c r="O210" s="135">
        <v>0</v>
      </c>
      <c r="P210" s="135">
        <f t="shared" si="41"/>
        <v>0</v>
      </c>
      <c r="Q210" s="135">
        <v>0</v>
      </c>
      <c r="R210" s="135">
        <f t="shared" si="42"/>
        <v>0</v>
      </c>
      <c r="S210" s="135">
        <v>0</v>
      </c>
      <c r="T210" s="136">
        <f t="shared" si="43"/>
        <v>0</v>
      </c>
      <c r="AR210" s="137" t="s">
        <v>129</v>
      </c>
      <c r="AT210" s="137" t="s">
        <v>125</v>
      </c>
      <c r="AU210" s="137" t="s">
        <v>80</v>
      </c>
      <c r="AY210" s="13" t="s">
        <v>122</v>
      </c>
      <c r="BE210" s="138">
        <f t="shared" si="44"/>
        <v>0</v>
      </c>
      <c r="BF210" s="138">
        <f t="shared" si="45"/>
        <v>0</v>
      </c>
      <c r="BG210" s="138">
        <f t="shared" si="46"/>
        <v>0</v>
      </c>
      <c r="BH210" s="138">
        <f t="shared" si="47"/>
        <v>0</v>
      </c>
      <c r="BI210" s="138">
        <f t="shared" si="48"/>
        <v>0</v>
      </c>
      <c r="BJ210" s="13" t="s">
        <v>78</v>
      </c>
      <c r="BK210" s="138">
        <f t="shared" si="49"/>
        <v>0</v>
      </c>
      <c r="BL210" s="13" t="s">
        <v>129</v>
      </c>
      <c r="BM210" s="137" t="s">
        <v>369</v>
      </c>
    </row>
    <row r="211" spans="2:65" s="1" customFormat="1" ht="21.75" customHeight="1">
      <c r="B211" s="125"/>
      <c r="C211" s="139" t="s">
        <v>399</v>
      </c>
      <c r="D211" s="139" t="s">
        <v>253</v>
      </c>
      <c r="E211" s="140" t="s">
        <v>400</v>
      </c>
      <c r="F211" s="141" t="s">
        <v>401</v>
      </c>
      <c r="G211" s="142" t="s">
        <v>384</v>
      </c>
      <c r="H211" s="143">
        <v>8.64</v>
      </c>
      <c r="I211" s="144"/>
      <c r="J211" s="144">
        <f t="shared" si="40"/>
        <v>0</v>
      </c>
      <c r="K211" s="145"/>
      <c r="L211" s="146"/>
      <c r="M211" s="147" t="s">
        <v>1</v>
      </c>
      <c r="N211" s="148" t="s">
        <v>35</v>
      </c>
      <c r="O211" s="135">
        <v>0</v>
      </c>
      <c r="P211" s="135">
        <f t="shared" si="41"/>
        <v>0</v>
      </c>
      <c r="Q211" s="135">
        <v>0</v>
      </c>
      <c r="R211" s="135">
        <f t="shared" si="42"/>
        <v>0</v>
      </c>
      <c r="S211" s="135">
        <v>0</v>
      </c>
      <c r="T211" s="136">
        <f t="shared" si="43"/>
        <v>0</v>
      </c>
      <c r="AR211" s="137" t="s">
        <v>148</v>
      </c>
      <c r="AT211" s="137" t="s">
        <v>253</v>
      </c>
      <c r="AU211" s="137" t="s">
        <v>80</v>
      </c>
      <c r="AY211" s="13" t="s">
        <v>122</v>
      </c>
      <c r="BE211" s="138">
        <f t="shared" si="44"/>
        <v>0</v>
      </c>
      <c r="BF211" s="138">
        <f t="shared" si="45"/>
        <v>0</v>
      </c>
      <c r="BG211" s="138">
        <f t="shared" si="46"/>
        <v>0</v>
      </c>
      <c r="BH211" s="138">
        <f t="shared" si="47"/>
        <v>0</v>
      </c>
      <c r="BI211" s="138">
        <f t="shared" si="48"/>
        <v>0</v>
      </c>
      <c r="BJ211" s="13" t="s">
        <v>78</v>
      </c>
      <c r="BK211" s="138">
        <f t="shared" si="49"/>
        <v>0</v>
      </c>
      <c r="BL211" s="13" t="s">
        <v>129</v>
      </c>
      <c r="BM211" s="137" t="s">
        <v>402</v>
      </c>
    </row>
    <row r="212" spans="2:65" s="1" customFormat="1" ht="24.2" customHeight="1">
      <c r="B212" s="125"/>
      <c r="C212" s="139" t="s">
        <v>403</v>
      </c>
      <c r="D212" s="139" t="s">
        <v>253</v>
      </c>
      <c r="E212" s="140" t="s">
        <v>404</v>
      </c>
      <c r="F212" s="141" t="s">
        <v>405</v>
      </c>
      <c r="G212" s="142" t="s">
        <v>240</v>
      </c>
      <c r="H212" s="143">
        <v>1</v>
      </c>
      <c r="I212" s="144"/>
      <c r="J212" s="144">
        <f t="shared" si="40"/>
        <v>0</v>
      </c>
      <c r="K212" s="145"/>
      <c r="L212" s="146"/>
      <c r="M212" s="147" t="s">
        <v>1</v>
      </c>
      <c r="N212" s="148" t="s">
        <v>35</v>
      </c>
      <c r="O212" s="135">
        <v>0</v>
      </c>
      <c r="P212" s="135">
        <f t="shared" si="41"/>
        <v>0</v>
      </c>
      <c r="Q212" s="135">
        <v>0</v>
      </c>
      <c r="R212" s="135">
        <f t="shared" si="42"/>
        <v>0</v>
      </c>
      <c r="S212" s="135">
        <v>0</v>
      </c>
      <c r="T212" s="136">
        <f t="shared" si="43"/>
        <v>0</v>
      </c>
      <c r="AR212" s="137" t="s">
        <v>148</v>
      </c>
      <c r="AT212" s="137" t="s">
        <v>253</v>
      </c>
      <c r="AU212" s="137" t="s">
        <v>80</v>
      </c>
      <c r="AY212" s="13" t="s">
        <v>122</v>
      </c>
      <c r="BE212" s="138">
        <f t="shared" si="44"/>
        <v>0</v>
      </c>
      <c r="BF212" s="138">
        <f t="shared" si="45"/>
        <v>0</v>
      </c>
      <c r="BG212" s="138">
        <f t="shared" si="46"/>
        <v>0</v>
      </c>
      <c r="BH212" s="138">
        <f t="shared" si="47"/>
        <v>0</v>
      </c>
      <c r="BI212" s="138">
        <f t="shared" si="48"/>
        <v>0</v>
      </c>
      <c r="BJ212" s="13" t="s">
        <v>78</v>
      </c>
      <c r="BK212" s="138">
        <f t="shared" si="49"/>
        <v>0</v>
      </c>
      <c r="BL212" s="13" t="s">
        <v>129</v>
      </c>
      <c r="BM212" s="137" t="s">
        <v>406</v>
      </c>
    </row>
    <row r="213" spans="2:65" s="1" customFormat="1" ht="16.5" customHeight="1">
      <c r="B213" s="125"/>
      <c r="C213" s="139" t="s">
        <v>333</v>
      </c>
      <c r="D213" s="139" t="s">
        <v>253</v>
      </c>
      <c r="E213" s="140" t="s">
        <v>407</v>
      </c>
      <c r="F213" s="141" t="s">
        <v>408</v>
      </c>
      <c r="G213" s="142" t="s">
        <v>128</v>
      </c>
      <c r="H213" s="143">
        <v>12</v>
      </c>
      <c r="I213" s="144"/>
      <c r="J213" s="144">
        <f t="shared" si="40"/>
        <v>0</v>
      </c>
      <c r="K213" s="145"/>
      <c r="L213" s="146"/>
      <c r="M213" s="147" t="s">
        <v>1</v>
      </c>
      <c r="N213" s="148" t="s">
        <v>35</v>
      </c>
      <c r="O213" s="135">
        <v>0</v>
      </c>
      <c r="P213" s="135">
        <f t="shared" si="41"/>
        <v>0</v>
      </c>
      <c r="Q213" s="135">
        <v>0</v>
      </c>
      <c r="R213" s="135">
        <f t="shared" si="42"/>
        <v>0</v>
      </c>
      <c r="S213" s="135">
        <v>0</v>
      </c>
      <c r="T213" s="136">
        <f t="shared" si="43"/>
        <v>0</v>
      </c>
      <c r="AR213" s="137" t="s">
        <v>148</v>
      </c>
      <c r="AT213" s="137" t="s">
        <v>253</v>
      </c>
      <c r="AU213" s="137" t="s">
        <v>80</v>
      </c>
      <c r="AY213" s="13" t="s">
        <v>122</v>
      </c>
      <c r="BE213" s="138">
        <f t="shared" si="44"/>
        <v>0</v>
      </c>
      <c r="BF213" s="138">
        <f t="shared" si="45"/>
        <v>0</v>
      </c>
      <c r="BG213" s="138">
        <f t="shared" si="46"/>
        <v>0</v>
      </c>
      <c r="BH213" s="138">
        <f t="shared" si="47"/>
        <v>0</v>
      </c>
      <c r="BI213" s="138">
        <f t="shared" si="48"/>
        <v>0</v>
      </c>
      <c r="BJ213" s="13" t="s">
        <v>78</v>
      </c>
      <c r="BK213" s="138">
        <f t="shared" si="49"/>
        <v>0</v>
      </c>
      <c r="BL213" s="13" t="s">
        <v>129</v>
      </c>
      <c r="BM213" s="137" t="s">
        <v>409</v>
      </c>
    </row>
    <row r="214" spans="2:65" s="1" customFormat="1" ht="21.75" customHeight="1">
      <c r="B214" s="125"/>
      <c r="C214" s="126" t="s">
        <v>337</v>
      </c>
      <c r="D214" s="126" t="s">
        <v>125</v>
      </c>
      <c r="E214" s="127" t="s">
        <v>410</v>
      </c>
      <c r="F214" s="128" t="s">
        <v>411</v>
      </c>
      <c r="G214" s="129" t="s">
        <v>384</v>
      </c>
      <c r="H214" s="130">
        <v>7.5</v>
      </c>
      <c r="I214" s="131"/>
      <c r="J214" s="131">
        <f t="shared" si="40"/>
        <v>0</v>
      </c>
      <c r="K214" s="132"/>
      <c r="L214" s="25"/>
      <c r="M214" s="133" t="s">
        <v>1</v>
      </c>
      <c r="N214" s="134" t="s">
        <v>35</v>
      </c>
      <c r="O214" s="135">
        <v>0.63100000000000001</v>
      </c>
      <c r="P214" s="135">
        <f t="shared" si="41"/>
        <v>4.7324999999999999</v>
      </c>
      <c r="Q214" s="135">
        <v>6.3499999999999997E-3</v>
      </c>
      <c r="R214" s="135">
        <f t="shared" si="42"/>
        <v>4.7625000000000001E-2</v>
      </c>
      <c r="S214" s="135">
        <v>0</v>
      </c>
      <c r="T214" s="136">
        <f t="shared" si="43"/>
        <v>0</v>
      </c>
      <c r="AR214" s="137" t="s">
        <v>129</v>
      </c>
      <c r="AT214" s="137" t="s">
        <v>125</v>
      </c>
      <c r="AU214" s="137" t="s">
        <v>80</v>
      </c>
      <c r="AY214" s="13" t="s">
        <v>122</v>
      </c>
      <c r="BE214" s="138">
        <f t="shared" si="44"/>
        <v>0</v>
      </c>
      <c r="BF214" s="138">
        <f t="shared" si="45"/>
        <v>0</v>
      </c>
      <c r="BG214" s="138">
        <f t="shared" si="46"/>
        <v>0</v>
      </c>
      <c r="BH214" s="138">
        <f t="shared" si="47"/>
        <v>0</v>
      </c>
      <c r="BI214" s="138">
        <f t="shared" si="48"/>
        <v>0</v>
      </c>
      <c r="BJ214" s="13" t="s">
        <v>78</v>
      </c>
      <c r="BK214" s="138">
        <f t="shared" si="49"/>
        <v>0</v>
      </c>
      <c r="BL214" s="13" t="s">
        <v>129</v>
      </c>
      <c r="BM214" s="137" t="s">
        <v>412</v>
      </c>
    </row>
    <row r="215" spans="2:65" s="1" customFormat="1" ht="21.75" customHeight="1">
      <c r="B215" s="125"/>
      <c r="C215" s="126" t="s">
        <v>347</v>
      </c>
      <c r="D215" s="126" t="s">
        <v>125</v>
      </c>
      <c r="E215" s="127" t="s">
        <v>413</v>
      </c>
      <c r="F215" s="128" t="s">
        <v>414</v>
      </c>
      <c r="G215" s="129" t="s">
        <v>174</v>
      </c>
      <c r="H215" s="130"/>
      <c r="I215" s="131"/>
      <c r="J215" s="131">
        <f t="shared" si="40"/>
        <v>0</v>
      </c>
      <c r="K215" s="132"/>
      <c r="L215" s="25"/>
      <c r="M215" s="133" t="s">
        <v>1</v>
      </c>
      <c r="N215" s="134" t="s">
        <v>35</v>
      </c>
      <c r="O215" s="135">
        <v>1.548</v>
      </c>
      <c r="P215" s="135">
        <f t="shared" si="41"/>
        <v>0</v>
      </c>
      <c r="Q215" s="135">
        <v>0</v>
      </c>
      <c r="R215" s="135">
        <f t="shared" si="42"/>
        <v>0</v>
      </c>
      <c r="S215" s="135">
        <v>0</v>
      </c>
      <c r="T215" s="136">
        <f t="shared" si="43"/>
        <v>0</v>
      </c>
      <c r="AR215" s="137" t="s">
        <v>129</v>
      </c>
      <c r="AT215" s="137" t="s">
        <v>125</v>
      </c>
      <c r="AU215" s="137" t="s">
        <v>80</v>
      </c>
      <c r="AY215" s="13" t="s">
        <v>122</v>
      </c>
      <c r="BE215" s="138">
        <f t="shared" si="44"/>
        <v>0</v>
      </c>
      <c r="BF215" s="138">
        <f t="shared" si="45"/>
        <v>0</v>
      </c>
      <c r="BG215" s="138">
        <f t="shared" si="46"/>
        <v>0</v>
      </c>
      <c r="BH215" s="138">
        <f t="shared" si="47"/>
        <v>0</v>
      </c>
      <c r="BI215" s="138">
        <f t="shared" si="48"/>
        <v>0</v>
      </c>
      <c r="BJ215" s="13" t="s">
        <v>78</v>
      </c>
      <c r="BK215" s="138">
        <f t="shared" si="49"/>
        <v>0</v>
      </c>
      <c r="BL215" s="13" t="s">
        <v>129</v>
      </c>
      <c r="BM215" s="137" t="s">
        <v>415</v>
      </c>
    </row>
    <row r="216" spans="2:65" s="11" customFormat="1" ht="22.9" customHeight="1">
      <c r="B216" s="114"/>
      <c r="D216" s="115" t="s">
        <v>69</v>
      </c>
      <c r="E216" s="123" t="s">
        <v>416</v>
      </c>
      <c r="F216" s="123" t="s">
        <v>417</v>
      </c>
      <c r="J216" s="124">
        <f>BK216</f>
        <v>0</v>
      </c>
      <c r="L216" s="114"/>
      <c r="M216" s="118"/>
      <c r="P216" s="119">
        <f>SUM(P217:P229)</f>
        <v>20.79</v>
      </c>
      <c r="R216" s="119">
        <f>SUM(R217:R229)</f>
        <v>0.2205</v>
      </c>
      <c r="T216" s="120">
        <f>SUM(T217:T229)</f>
        <v>1.42625</v>
      </c>
      <c r="AR216" s="115" t="s">
        <v>80</v>
      </c>
      <c r="AT216" s="121" t="s">
        <v>69</v>
      </c>
      <c r="AU216" s="121" t="s">
        <v>78</v>
      </c>
      <c r="AY216" s="115" t="s">
        <v>122</v>
      </c>
      <c r="BK216" s="122">
        <f>SUM(BK217:BK229)</f>
        <v>0</v>
      </c>
    </row>
    <row r="217" spans="2:65" s="1" customFormat="1" ht="16.5" customHeight="1">
      <c r="B217" s="125"/>
      <c r="C217" s="126" t="s">
        <v>351</v>
      </c>
      <c r="D217" s="126" t="s">
        <v>125</v>
      </c>
      <c r="E217" s="127" t="s">
        <v>418</v>
      </c>
      <c r="F217" s="128" t="s">
        <v>419</v>
      </c>
      <c r="G217" s="129" t="s">
        <v>384</v>
      </c>
      <c r="H217" s="130">
        <v>17.5</v>
      </c>
      <c r="I217" s="131"/>
      <c r="J217" s="131">
        <f t="shared" ref="J217:J229" si="50">ROUND(I217*H217,1)</f>
        <v>0</v>
      </c>
      <c r="K217" s="132"/>
      <c r="L217" s="25"/>
      <c r="M217" s="133" t="s">
        <v>1</v>
      </c>
      <c r="N217" s="134" t="s">
        <v>35</v>
      </c>
      <c r="O217" s="135">
        <v>0.29499999999999998</v>
      </c>
      <c r="P217" s="135">
        <f t="shared" ref="P217:P229" si="51">O217*H217</f>
        <v>5.1624999999999996</v>
      </c>
      <c r="Q217" s="135">
        <v>0</v>
      </c>
      <c r="R217" s="135">
        <f t="shared" ref="R217:R229" si="52">Q217*H217</f>
        <v>0</v>
      </c>
      <c r="S217" s="135">
        <v>8.1500000000000003E-2</v>
      </c>
      <c r="T217" s="136">
        <f t="shared" ref="T217:T229" si="53">S217*H217</f>
        <v>1.42625</v>
      </c>
      <c r="AR217" s="137" t="s">
        <v>129</v>
      </c>
      <c r="AT217" s="137" t="s">
        <v>125</v>
      </c>
      <c r="AU217" s="137" t="s">
        <v>80</v>
      </c>
      <c r="AY217" s="13" t="s">
        <v>122</v>
      </c>
      <c r="BE217" s="138">
        <f t="shared" ref="BE217:BE229" si="54">IF(N217="základní",J217,0)</f>
        <v>0</v>
      </c>
      <c r="BF217" s="138">
        <f t="shared" ref="BF217:BF229" si="55">IF(N217="snížená",J217,0)</f>
        <v>0</v>
      </c>
      <c r="BG217" s="138">
        <f t="shared" ref="BG217:BG229" si="56">IF(N217="zákl. přenesená",J217,0)</f>
        <v>0</v>
      </c>
      <c r="BH217" s="138">
        <f t="shared" ref="BH217:BH229" si="57">IF(N217="sníž. přenesená",J217,0)</f>
        <v>0</v>
      </c>
      <c r="BI217" s="138">
        <f t="shared" ref="BI217:BI229" si="58">IF(N217="nulová",J217,0)</f>
        <v>0</v>
      </c>
      <c r="BJ217" s="13" t="s">
        <v>78</v>
      </c>
      <c r="BK217" s="138">
        <f t="shared" ref="BK217:BK229" si="59">ROUND(I217*H217,1)</f>
        <v>0</v>
      </c>
      <c r="BL217" s="13" t="s">
        <v>129</v>
      </c>
      <c r="BM217" s="137" t="s">
        <v>420</v>
      </c>
    </row>
    <row r="218" spans="2:65" s="1" customFormat="1" ht="16.5" customHeight="1">
      <c r="B218" s="125"/>
      <c r="C218" s="126" t="s">
        <v>355</v>
      </c>
      <c r="D218" s="126" t="s">
        <v>125</v>
      </c>
      <c r="E218" s="127" t="s">
        <v>421</v>
      </c>
      <c r="F218" s="128" t="s">
        <v>422</v>
      </c>
      <c r="G218" s="129" t="s">
        <v>384</v>
      </c>
      <c r="H218" s="130">
        <v>17.5</v>
      </c>
      <c r="I218" s="131"/>
      <c r="J218" s="131">
        <f t="shared" si="50"/>
        <v>0</v>
      </c>
      <c r="K218" s="132"/>
      <c r="L218" s="25"/>
      <c r="M218" s="133" t="s">
        <v>1</v>
      </c>
      <c r="N218" s="134" t="s">
        <v>35</v>
      </c>
      <c r="O218" s="135">
        <v>9.9000000000000005E-2</v>
      </c>
      <c r="P218" s="135">
        <f t="shared" si="51"/>
        <v>1.7325000000000002</v>
      </c>
      <c r="Q218" s="135">
        <v>4.4999999999999997E-3</v>
      </c>
      <c r="R218" s="135">
        <f t="shared" si="52"/>
        <v>7.8750000000000001E-2</v>
      </c>
      <c r="S218" s="135">
        <v>0</v>
      </c>
      <c r="T218" s="136">
        <f t="shared" si="53"/>
        <v>0</v>
      </c>
      <c r="AR218" s="137" t="s">
        <v>129</v>
      </c>
      <c r="AT218" s="137" t="s">
        <v>125</v>
      </c>
      <c r="AU218" s="137" t="s">
        <v>80</v>
      </c>
      <c r="AY218" s="13" t="s">
        <v>122</v>
      </c>
      <c r="BE218" s="138">
        <f t="shared" si="54"/>
        <v>0</v>
      </c>
      <c r="BF218" s="138">
        <f t="shared" si="55"/>
        <v>0</v>
      </c>
      <c r="BG218" s="138">
        <f t="shared" si="56"/>
        <v>0</v>
      </c>
      <c r="BH218" s="138">
        <f t="shared" si="57"/>
        <v>0</v>
      </c>
      <c r="BI218" s="138">
        <f t="shared" si="58"/>
        <v>0</v>
      </c>
      <c r="BJ218" s="13" t="s">
        <v>78</v>
      </c>
      <c r="BK218" s="138">
        <f t="shared" si="59"/>
        <v>0</v>
      </c>
      <c r="BL218" s="13" t="s">
        <v>129</v>
      </c>
      <c r="BM218" s="137" t="s">
        <v>423</v>
      </c>
    </row>
    <row r="219" spans="2:65" s="1" customFormat="1" ht="24.2" customHeight="1">
      <c r="B219" s="125"/>
      <c r="C219" s="126" t="s">
        <v>359</v>
      </c>
      <c r="D219" s="126" t="s">
        <v>125</v>
      </c>
      <c r="E219" s="127" t="s">
        <v>424</v>
      </c>
      <c r="F219" s="128" t="s">
        <v>390</v>
      </c>
      <c r="G219" s="129" t="s">
        <v>384</v>
      </c>
      <c r="H219" s="130">
        <v>35</v>
      </c>
      <c r="I219" s="131"/>
      <c r="J219" s="131">
        <f t="shared" si="50"/>
        <v>0</v>
      </c>
      <c r="K219" s="132"/>
      <c r="L219" s="25"/>
      <c r="M219" s="133" t="s">
        <v>1</v>
      </c>
      <c r="N219" s="134" t="s">
        <v>35</v>
      </c>
      <c r="O219" s="135">
        <v>2.4E-2</v>
      </c>
      <c r="P219" s="135">
        <f t="shared" si="51"/>
        <v>0.84</v>
      </c>
      <c r="Q219" s="135">
        <v>1.4499999999999999E-3</v>
      </c>
      <c r="R219" s="135">
        <f t="shared" si="52"/>
        <v>5.0749999999999997E-2</v>
      </c>
      <c r="S219" s="135">
        <v>0</v>
      </c>
      <c r="T219" s="136">
        <f t="shared" si="53"/>
        <v>0</v>
      </c>
      <c r="AR219" s="137" t="s">
        <v>161</v>
      </c>
      <c r="AT219" s="137" t="s">
        <v>125</v>
      </c>
      <c r="AU219" s="137" t="s">
        <v>80</v>
      </c>
      <c r="AY219" s="13" t="s">
        <v>122</v>
      </c>
      <c r="BE219" s="138">
        <f t="shared" si="54"/>
        <v>0</v>
      </c>
      <c r="BF219" s="138">
        <f t="shared" si="55"/>
        <v>0</v>
      </c>
      <c r="BG219" s="138">
        <f t="shared" si="56"/>
        <v>0</v>
      </c>
      <c r="BH219" s="138">
        <f t="shared" si="57"/>
        <v>0</v>
      </c>
      <c r="BI219" s="138">
        <f t="shared" si="58"/>
        <v>0</v>
      </c>
      <c r="BJ219" s="13" t="s">
        <v>78</v>
      </c>
      <c r="BK219" s="138">
        <f t="shared" si="59"/>
        <v>0</v>
      </c>
      <c r="BL219" s="13" t="s">
        <v>161</v>
      </c>
      <c r="BM219" s="137" t="s">
        <v>425</v>
      </c>
    </row>
    <row r="220" spans="2:65" s="1" customFormat="1" ht="16.5" customHeight="1">
      <c r="B220" s="125"/>
      <c r="C220" s="126" t="s">
        <v>364</v>
      </c>
      <c r="D220" s="126" t="s">
        <v>125</v>
      </c>
      <c r="E220" s="127" t="s">
        <v>426</v>
      </c>
      <c r="F220" s="128" t="s">
        <v>427</v>
      </c>
      <c r="G220" s="129" t="s">
        <v>384</v>
      </c>
      <c r="H220" s="130">
        <v>17.5</v>
      </c>
      <c r="I220" s="131"/>
      <c r="J220" s="131">
        <f t="shared" si="50"/>
        <v>0</v>
      </c>
      <c r="K220" s="132"/>
      <c r="L220" s="25"/>
      <c r="M220" s="133" t="s">
        <v>1</v>
      </c>
      <c r="N220" s="134" t="s">
        <v>35</v>
      </c>
      <c r="O220" s="135">
        <v>0</v>
      </c>
      <c r="P220" s="135">
        <f t="shared" si="51"/>
        <v>0</v>
      </c>
      <c r="Q220" s="135">
        <v>0</v>
      </c>
      <c r="R220" s="135">
        <f t="shared" si="52"/>
        <v>0</v>
      </c>
      <c r="S220" s="135">
        <v>0</v>
      </c>
      <c r="T220" s="136">
        <f t="shared" si="53"/>
        <v>0</v>
      </c>
      <c r="AR220" s="137" t="s">
        <v>129</v>
      </c>
      <c r="AT220" s="137" t="s">
        <v>125</v>
      </c>
      <c r="AU220" s="137" t="s">
        <v>80</v>
      </c>
      <c r="AY220" s="13" t="s">
        <v>122</v>
      </c>
      <c r="BE220" s="138">
        <f t="shared" si="54"/>
        <v>0</v>
      </c>
      <c r="BF220" s="138">
        <f t="shared" si="55"/>
        <v>0</v>
      </c>
      <c r="BG220" s="138">
        <f t="shared" si="56"/>
        <v>0</v>
      </c>
      <c r="BH220" s="138">
        <f t="shared" si="57"/>
        <v>0</v>
      </c>
      <c r="BI220" s="138">
        <f t="shared" si="58"/>
        <v>0</v>
      </c>
      <c r="BJ220" s="13" t="s">
        <v>78</v>
      </c>
      <c r="BK220" s="138">
        <f t="shared" si="59"/>
        <v>0</v>
      </c>
      <c r="BL220" s="13" t="s">
        <v>129</v>
      </c>
      <c r="BM220" s="137" t="s">
        <v>428</v>
      </c>
    </row>
    <row r="221" spans="2:65" s="1" customFormat="1" ht="16.5" customHeight="1">
      <c r="B221" s="125"/>
      <c r="C221" s="139" t="s">
        <v>368</v>
      </c>
      <c r="D221" s="139" t="s">
        <v>253</v>
      </c>
      <c r="E221" s="140" t="s">
        <v>429</v>
      </c>
      <c r="F221" s="141" t="s">
        <v>430</v>
      </c>
      <c r="G221" s="142" t="s">
        <v>259</v>
      </c>
      <c r="H221" s="143">
        <v>1</v>
      </c>
      <c r="I221" s="144"/>
      <c r="J221" s="144">
        <f t="shared" si="50"/>
        <v>0</v>
      </c>
      <c r="K221" s="145"/>
      <c r="L221" s="146"/>
      <c r="M221" s="147" t="s">
        <v>1</v>
      </c>
      <c r="N221" s="148" t="s">
        <v>35</v>
      </c>
      <c r="O221" s="135">
        <v>0</v>
      </c>
      <c r="P221" s="135">
        <f t="shared" si="51"/>
        <v>0</v>
      </c>
      <c r="Q221" s="135">
        <v>0</v>
      </c>
      <c r="R221" s="135">
        <f t="shared" si="52"/>
        <v>0</v>
      </c>
      <c r="S221" s="135">
        <v>0</v>
      </c>
      <c r="T221" s="136">
        <f t="shared" si="53"/>
        <v>0</v>
      </c>
      <c r="AR221" s="137" t="s">
        <v>148</v>
      </c>
      <c r="AT221" s="137" t="s">
        <v>253</v>
      </c>
      <c r="AU221" s="137" t="s">
        <v>80</v>
      </c>
      <c r="AY221" s="13" t="s">
        <v>122</v>
      </c>
      <c r="BE221" s="138">
        <f t="shared" si="54"/>
        <v>0</v>
      </c>
      <c r="BF221" s="138">
        <f t="shared" si="55"/>
        <v>0</v>
      </c>
      <c r="BG221" s="138">
        <f t="shared" si="56"/>
        <v>0</v>
      </c>
      <c r="BH221" s="138">
        <f t="shared" si="57"/>
        <v>0</v>
      </c>
      <c r="BI221" s="138">
        <f t="shared" si="58"/>
        <v>0</v>
      </c>
      <c r="BJ221" s="13" t="s">
        <v>78</v>
      </c>
      <c r="BK221" s="138">
        <f t="shared" si="59"/>
        <v>0</v>
      </c>
      <c r="BL221" s="13" t="s">
        <v>129</v>
      </c>
      <c r="BM221" s="137" t="s">
        <v>431</v>
      </c>
    </row>
    <row r="222" spans="2:65" s="1" customFormat="1" ht="24.2" customHeight="1">
      <c r="B222" s="125"/>
      <c r="C222" s="126" t="s">
        <v>432</v>
      </c>
      <c r="D222" s="126" t="s">
        <v>125</v>
      </c>
      <c r="E222" s="127" t="s">
        <v>433</v>
      </c>
      <c r="F222" s="128" t="s">
        <v>434</v>
      </c>
      <c r="G222" s="129" t="s">
        <v>384</v>
      </c>
      <c r="H222" s="130">
        <v>17.5</v>
      </c>
      <c r="I222" s="131"/>
      <c r="J222" s="131">
        <f t="shared" si="50"/>
        <v>0</v>
      </c>
      <c r="K222" s="132"/>
      <c r="L222" s="25"/>
      <c r="M222" s="133" t="s">
        <v>1</v>
      </c>
      <c r="N222" s="134" t="s">
        <v>35</v>
      </c>
      <c r="O222" s="135">
        <v>0.746</v>
      </c>
      <c r="P222" s="135">
        <f t="shared" si="51"/>
        <v>13.055</v>
      </c>
      <c r="Q222" s="135">
        <v>5.1999999999999998E-3</v>
      </c>
      <c r="R222" s="135">
        <f t="shared" si="52"/>
        <v>9.0999999999999998E-2</v>
      </c>
      <c r="S222" s="135">
        <v>0</v>
      </c>
      <c r="T222" s="136">
        <f t="shared" si="53"/>
        <v>0</v>
      </c>
      <c r="AR222" s="137" t="s">
        <v>129</v>
      </c>
      <c r="AT222" s="137" t="s">
        <v>125</v>
      </c>
      <c r="AU222" s="137" t="s">
        <v>80</v>
      </c>
      <c r="AY222" s="13" t="s">
        <v>122</v>
      </c>
      <c r="BE222" s="138">
        <f t="shared" si="54"/>
        <v>0</v>
      </c>
      <c r="BF222" s="138">
        <f t="shared" si="55"/>
        <v>0</v>
      </c>
      <c r="BG222" s="138">
        <f t="shared" si="56"/>
        <v>0</v>
      </c>
      <c r="BH222" s="138">
        <f t="shared" si="57"/>
        <v>0</v>
      </c>
      <c r="BI222" s="138">
        <f t="shared" si="58"/>
        <v>0</v>
      </c>
      <c r="BJ222" s="13" t="s">
        <v>78</v>
      </c>
      <c r="BK222" s="138">
        <f t="shared" si="59"/>
        <v>0</v>
      </c>
      <c r="BL222" s="13" t="s">
        <v>129</v>
      </c>
      <c r="BM222" s="137" t="s">
        <v>435</v>
      </c>
    </row>
    <row r="223" spans="2:65" s="1" customFormat="1" ht="16.5" customHeight="1">
      <c r="B223" s="125"/>
      <c r="C223" s="139" t="s">
        <v>375</v>
      </c>
      <c r="D223" s="139" t="s">
        <v>253</v>
      </c>
      <c r="E223" s="140" t="s">
        <v>436</v>
      </c>
      <c r="F223" s="141" t="s">
        <v>437</v>
      </c>
      <c r="G223" s="142" t="s">
        <v>384</v>
      </c>
      <c r="H223" s="143">
        <v>16.2</v>
      </c>
      <c r="I223" s="144"/>
      <c r="J223" s="144">
        <f t="shared" si="50"/>
        <v>0</v>
      </c>
      <c r="K223" s="145"/>
      <c r="L223" s="146"/>
      <c r="M223" s="147" t="s">
        <v>1</v>
      </c>
      <c r="N223" s="148" t="s">
        <v>35</v>
      </c>
      <c r="O223" s="135">
        <v>0</v>
      </c>
      <c r="P223" s="135">
        <f t="shared" si="51"/>
        <v>0</v>
      </c>
      <c r="Q223" s="135">
        <v>0</v>
      </c>
      <c r="R223" s="135">
        <f t="shared" si="52"/>
        <v>0</v>
      </c>
      <c r="S223" s="135">
        <v>0</v>
      </c>
      <c r="T223" s="136">
        <f t="shared" si="53"/>
        <v>0</v>
      </c>
      <c r="AR223" s="137" t="s">
        <v>148</v>
      </c>
      <c r="AT223" s="137" t="s">
        <v>253</v>
      </c>
      <c r="AU223" s="137" t="s">
        <v>80</v>
      </c>
      <c r="AY223" s="13" t="s">
        <v>122</v>
      </c>
      <c r="BE223" s="138">
        <f t="shared" si="54"/>
        <v>0</v>
      </c>
      <c r="BF223" s="138">
        <f t="shared" si="55"/>
        <v>0</v>
      </c>
      <c r="BG223" s="138">
        <f t="shared" si="56"/>
        <v>0</v>
      </c>
      <c r="BH223" s="138">
        <f t="shared" si="57"/>
        <v>0</v>
      </c>
      <c r="BI223" s="138">
        <f t="shared" si="58"/>
        <v>0</v>
      </c>
      <c r="BJ223" s="13" t="s">
        <v>78</v>
      </c>
      <c r="BK223" s="138">
        <f t="shared" si="59"/>
        <v>0</v>
      </c>
      <c r="BL223" s="13" t="s">
        <v>129</v>
      </c>
      <c r="BM223" s="137" t="s">
        <v>438</v>
      </c>
    </row>
    <row r="224" spans="2:65" s="1" customFormat="1" ht="24.2" customHeight="1">
      <c r="B224" s="125"/>
      <c r="C224" s="139" t="s">
        <v>379</v>
      </c>
      <c r="D224" s="139" t="s">
        <v>253</v>
      </c>
      <c r="E224" s="140" t="s">
        <v>439</v>
      </c>
      <c r="F224" s="141" t="s">
        <v>440</v>
      </c>
      <c r="G224" s="142" t="s">
        <v>384</v>
      </c>
      <c r="H224" s="143">
        <v>3</v>
      </c>
      <c r="I224" s="144"/>
      <c r="J224" s="144">
        <f t="shared" si="50"/>
        <v>0</v>
      </c>
      <c r="K224" s="145"/>
      <c r="L224" s="146"/>
      <c r="M224" s="147" t="s">
        <v>1</v>
      </c>
      <c r="N224" s="148" t="s">
        <v>35</v>
      </c>
      <c r="O224" s="135">
        <v>0</v>
      </c>
      <c r="P224" s="135">
        <f t="shared" si="51"/>
        <v>0</v>
      </c>
      <c r="Q224" s="135">
        <v>0</v>
      </c>
      <c r="R224" s="135">
        <f t="shared" si="52"/>
        <v>0</v>
      </c>
      <c r="S224" s="135">
        <v>0</v>
      </c>
      <c r="T224" s="136">
        <f t="shared" si="53"/>
        <v>0</v>
      </c>
      <c r="AR224" s="137" t="s">
        <v>148</v>
      </c>
      <c r="AT224" s="137" t="s">
        <v>253</v>
      </c>
      <c r="AU224" s="137" t="s">
        <v>80</v>
      </c>
      <c r="AY224" s="13" t="s">
        <v>122</v>
      </c>
      <c r="BE224" s="138">
        <f t="shared" si="54"/>
        <v>0</v>
      </c>
      <c r="BF224" s="138">
        <f t="shared" si="55"/>
        <v>0</v>
      </c>
      <c r="BG224" s="138">
        <f t="shared" si="56"/>
        <v>0</v>
      </c>
      <c r="BH224" s="138">
        <f t="shared" si="57"/>
        <v>0</v>
      </c>
      <c r="BI224" s="138">
        <f t="shared" si="58"/>
        <v>0</v>
      </c>
      <c r="BJ224" s="13" t="s">
        <v>78</v>
      </c>
      <c r="BK224" s="138">
        <f t="shared" si="59"/>
        <v>0</v>
      </c>
      <c r="BL224" s="13" t="s">
        <v>129</v>
      </c>
      <c r="BM224" s="137" t="s">
        <v>441</v>
      </c>
    </row>
    <row r="225" spans="2:65" s="1" customFormat="1" ht="24.2" customHeight="1">
      <c r="B225" s="125"/>
      <c r="C225" s="139" t="s">
        <v>442</v>
      </c>
      <c r="D225" s="139" t="s">
        <v>253</v>
      </c>
      <c r="E225" s="140" t="s">
        <v>443</v>
      </c>
      <c r="F225" s="141" t="s">
        <v>444</v>
      </c>
      <c r="G225" s="142" t="s">
        <v>240</v>
      </c>
      <c r="H225" s="143">
        <v>2</v>
      </c>
      <c r="I225" s="144"/>
      <c r="J225" s="144">
        <f t="shared" si="50"/>
        <v>0</v>
      </c>
      <c r="K225" s="145"/>
      <c r="L225" s="146"/>
      <c r="M225" s="147" t="s">
        <v>1</v>
      </c>
      <c r="N225" s="148" t="s">
        <v>35</v>
      </c>
      <c r="O225" s="135">
        <v>0</v>
      </c>
      <c r="P225" s="135">
        <f t="shared" si="51"/>
        <v>0</v>
      </c>
      <c r="Q225" s="135">
        <v>0</v>
      </c>
      <c r="R225" s="135">
        <f t="shared" si="52"/>
        <v>0</v>
      </c>
      <c r="S225" s="135">
        <v>0</v>
      </c>
      <c r="T225" s="136">
        <f t="shared" si="53"/>
        <v>0</v>
      </c>
      <c r="AR225" s="137" t="s">
        <v>148</v>
      </c>
      <c r="AT225" s="137" t="s">
        <v>253</v>
      </c>
      <c r="AU225" s="137" t="s">
        <v>80</v>
      </c>
      <c r="AY225" s="13" t="s">
        <v>122</v>
      </c>
      <c r="BE225" s="138">
        <f t="shared" si="54"/>
        <v>0</v>
      </c>
      <c r="BF225" s="138">
        <f t="shared" si="55"/>
        <v>0</v>
      </c>
      <c r="BG225" s="138">
        <f t="shared" si="56"/>
        <v>0</v>
      </c>
      <c r="BH225" s="138">
        <f t="shared" si="57"/>
        <v>0</v>
      </c>
      <c r="BI225" s="138">
        <f t="shared" si="58"/>
        <v>0</v>
      </c>
      <c r="BJ225" s="13" t="s">
        <v>78</v>
      </c>
      <c r="BK225" s="138">
        <f t="shared" si="59"/>
        <v>0</v>
      </c>
      <c r="BL225" s="13" t="s">
        <v>129</v>
      </c>
      <c r="BM225" s="137" t="s">
        <v>445</v>
      </c>
    </row>
    <row r="226" spans="2:65" s="1" customFormat="1" ht="16.5" customHeight="1">
      <c r="B226" s="125"/>
      <c r="C226" s="139" t="s">
        <v>446</v>
      </c>
      <c r="D226" s="139" t="s">
        <v>253</v>
      </c>
      <c r="E226" s="140" t="s">
        <v>447</v>
      </c>
      <c r="F226" s="141" t="s">
        <v>448</v>
      </c>
      <c r="G226" s="142" t="s">
        <v>240</v>
      </c>
      <c r="H226" s="143">
        <v>1</v>
      </c>
      <c r="I226" s="144"/>
      <c r="J226" s="144">
        <f t="shared" si="50"/>
        <v>0</v>
      </c>
      <c r="K226" s="145"/>
      <c r="L226" s="146"/>
      <c r="M226" s="147" t="s">
        <v>1</v>
      </c>
      <c r="N226" s="148" t="s">
        <v>35</v>
      </c>
      <c r="O226" s="135">
        <v>0</v>
      </c>
      <c r="P226" s="135">
        <f t="shared" si="51"/>
        <v>0</v>
      </c>
      <c r="Q226" s="135">
        <v>0</v>
      </c>
      <c r="R226" s="135">
        <f t="shared" si="52"/>
        <v>0</v>
      </c>
      <c r="S226" s="135">
        <v>0</v>
      </c>
      <c r="T226" s="136">
        <f t="shared" si="53"/>
        <v>0</v>
      </c>
      <c r="AR226" s="137" t="s">
        <v>148</v>
      </c>
      <c r="AT226" s="137" t="s">
        <v>253</v>
      </c>
      <c r="AU226" s="137" t="s">
        <v>80</v>
      </c>
      <c r="AY226" s="13" t="s">
        <v>122</v>
      </c>
      <c r="BE226" s="138">
        <f t="shared" si="54"/>
        <v>0</v>
      </c>
      <c r="BF226" s="138">
        <f t="shared" si="55"/>
        <v>0</v>
      </c>
      <c r="BG226" s="138">
        <f t="shared" si="56"/>
        <v>0</v>
      </c>
      <c r="BH226" s="138">
        <f t="shared" si="57"/>
        <v>0</v>
      </c>
      <c r="BI226" s="138">
        <f t="shared" si="58"/>
        <v>0</v>
      </c>
      <c r="BJ226" s="13" t="s">
        <v>78</v>
      </c>
      <c r="BK226" s="138">
        <f t="shared" si="59"/>
        <v>0</v>
      </c>
      <c r="BL226" s="13" t="s">
        <v>129</v>
      </c>
      <c r="BM226" s="137" t="s">
        <v>449</v>
      </c>
    </row>
    <row r="227" spans="2:65" s="1" customFormat="1" ht="16.5" customHeight="1">
      <c r="B227" s="125"/>
      <c r="C227" s="139" t="s">
        <v>450</v>
      </c>
      <c r="D227" s="139" t="s">
        <v>253</v>
      </c>
      <c r="E227" s="140" t="s">
        <v>451</v>
      </c>
      <c r="F227" s="141" t="s">
        <v>452</v>
      </c>
      <c r="G227" s="142" t="s">
        <v>240</v>
      </c>
      <c r="H227" s="143">
        <v>5</v>
      </c>
      <c r="I227" s="144"/>
      <c r="J227" s="144">
        <f t="shared" si="50"/>
        <v>0</v>
      </c>
      <c r="K227" s="145"/>
      <c r="L227" s="146"/>
      <c r="M227" s="147" t="s">
        <v>1</v>
      </c>
      <c r="N227" s="148" t="s">
        <v>35</v>
      </c>
      <c r="O227" s="135">
        <v>0</v>
      </c>
      <c r="P227" s="135">
        <f t="shared" si="51"/>
        <v>0</v>
      </c>
      <c r="Q227" s="135">
        <v>0</v>
      </c>
      <c r="R227" s="135">
        <f t="shared" si="52"/>
        <v>0</v>
      </c>
      <c r="S227" s="135">
        <v>0</v>
      </c>
      <c r="T227" s="136">
        <f t="shared" si="53"/>
        <v>0</v>
      </c>
      <c r="AR227" s="137" t="s">
        <v>148</v>
      </c>
      <c r="AT227" s="137" t="s">
        <v>253</v>
      </c>
      <c r="AU227" s="137" t="s">
        <v>80</v>
      </c>
      <c r="AY227" s="13" t="s">
        <v>122</v>
      </c>
      <c r="BE227" s="138">
        <f t="shared" si="54"/>
        <v>0</v>
      </c>
      <c r="BF227" s="138">
        <f t="shared" si="55"/>
        <v>0</v>
      </c>
      <c r="BG227" s="138">
        <f t="shared" si="56"/>
        <v>0</v>
      </c>
      <c r="BH227" s="138">
        <f t="shared" si="57"/>
        <v>0</v>
      </c>
      <c r="BI227" s="138">
        <f t="shared" si="58"/>
        <v>0</v>
      </c>
      <c r="BJ227" s="13" t="s">
        <v>78</v>
      </c>
      <c r="BK227" s="138">
        <f t="shared" si="59"/>
        <v>0</v>
      </c>
      <c r="BL227" s="13" t="s">
        <v>129</v>
      </c>
      <c r="BM227" s="137" t="s">
        <v>453</v>
      </c>
    </row>
    <row r="228" spans="2:65" s="1" customFormat="1" ht="24.2" customHeight="1">
      <c r="B228" s="125"/>
      <c r="C228" s="139" t="s">
        <v>454</v>
      </c>
      <c r="D228" s="139" t="s">
        <v>253</v>
      </c>
      <c r="E228" s="140" t="s">
        <v>455</v>
      </c>
      <c r="F228" s="141" t="s">
        <v>456</v>
      </c>
      <c r="G228" s="142" t="s">
        <v>240</v>
      </c>
      <c r="H228" s="143">
        <v>5</v>
      </c>
      <c r="I228" s="144"/>
      <c r="J228" s="144">
        <f t="shared" si="50"/>
        <v>0</v>
      </c>
      <c r="K228" s="145"/>
      <c r="L228" s="146"/>
      <c r="M228" s="147" t="s">
        <v>1</v>
      </c>
      <c r="N228" s="148" t="s">
        <v>35</v>
      </c>
      <c r="O228" s="135">
        <v>0</v>
      </c>
      <c r="P228" s="135">
        <f t="shared" si="51"/>
        <v>0</v>
      </c>
      <c r="Q228" s="135">
        <v>0</v>
      </c>
      <c r="R228" s="135">
        <f t="shared" si="52"/>
        <v>0</v>
      </c>
      <c r="S228" s="135">
        <v>0</v>
      </c>
      <c r="T228" s="136">
        <f t="shared" si="53"/>
        <v>0</v>
      </c>
      <c r="AR228" s="137" t="s">
        <v>148</v>
      </c>
      <c r="AT228" s="137" t="s">
        <v>253</v>
      </c>
      <c r="AU228" s="137" t="s">
        <v>80</v>
      </c>
      <c r="AY228" s="13" t="s">
        <v>122</v>
      </c>
      <c r="BE228" s="138">
        <f t="shared" si="54"/>
        <v>0</v>
      </c>
      <c r="BF228" s="138">
        <f t="shared" si="55"/>
        <v>0</v>
      </c>
      <c r="BG228" s="138">
        <f t="shared" si="56"/>
        <v>0</v>
      </c>
      <c r="BH228" s="138">
        <f t="shared" si="57"/>
        <v>0</v>
      </c>
      <c r="BI228" s="138">
        <f t="shared" si="58"/>
        <v>0</v>
      </c>
      <c r="BJ228" s="13" t="s">
        <v>78</v>
      </c>
      <c r="BK228" s="138">
        <f t="shared" si="59"/>
        <v>0</v>
      </c>
      <c r="BL228" s="13" t="s">
        <v>129</v>
      </c>
      <c r="BM228" s="137" t="s">
        <v>457</v>
      </c>
    </row>
    <row r="229" spans="2:65" s="1" customFormat="1" ht="24.2" customHeight="1">
      <c r="B229" s="125"/>
      <c r="C229" s="126" t="s">
        <v>458</v>
      </c>
      <c r="D229" s="126" t="s">
        <v>125</v>
      </c>
      <c r="E229" s="127" t="s">
        <v>459</v>
      </c>
      <c r="F229" s="128" t="s">
        <v>460</v>
      </c>
      <c r="G229" s="129" t="s">
        <v>174</v>
      </c>
      <c r="H229" s="130"/>
      <c r="I229" s="131"/>
      <c r="J229" s="131">
        <f t="shared" si="50"/>
        <v>0</v>
      </c>
      <c r="K229" s="132"/>
      <c r="L229" s="25"/>
      <c r="M229" s="133" t="s">
        <v>1</v>
      </c>
      <c r="N229" s="134" t="s">
        <v>35</v>
      </c>
      <c r="O229" s="135">
        <v>1.548</v>
      </c>
      <c r="P229" s="135">
        <f t="shared" si="51"/>
        <v>0</v>
      </c>
      <c r="Q229" s="135">
        <v>0</v>
      </c>
      <c r="R229" s="135">
        <f t="shared" si="52"/>
        <v>0</v>
      </c>
      <c r="S229" s="135">
        <v>0</v>
      </c>
      <c r="T229" s="136">
        <f t="shared" si="53"/>
        <v>0</v>
      </c>
      <c r="AR229" s="137" t="s">
        <v>129</v>
      </c>
      <c r="AT229" s="137" t="s">
        <v>125</v>
      </c>
      <c r="AU229" s="137" t="s">
        <v>80</v>
      </c>
      <c r="AY229" s="13" t="s">
        <v>122</v>
      </c>
      <c r="BE229" s="138">
        <f t="shared" si="54"/>
        <v>0</v>
      </c>
      <c r="BF229" s="138">
        <f t="shared" si="55"/>
        <v>0</v>
      </c>
      <c r="BG229" s="138">
        <f t="shared" si="56"/>
        <v>0</v>
      </c>
      <c r="BH229" s="138">
        <f t="shared" si="57"/>
        <v>0</v>
      </c>
      <c r="BI229" s="138">
        <f t="shared" si="58"/>
        <v>0</v>
      </c>
      <c r="BJ229" s="13" t="s">
        <v>78</v>
      </c>
      <c r="BK229" s="138">
        <f t="shared" si="59"/>
        <v>0</v>
      </c>
      <c r="BL229" s="13" t="s">
        <v>129</v>
      </c>
      <c r="BM229" s="137" t="s">
        <v>461</v>
      </c>
    </row>
    <row r="230" spans="2:65" s="11" customFormat="1" ht="22.9" customHeight="1">
      <c r="B230" s="114"/>
      <c r="D230" s="115" t="s">
        <v>69</v>
      </c>
      <c r="E230" s="123" t="s">
        <v>462</v>
      </c>
      <c r="F230" s="123" t="s">
        <v>463</v>
      </c>
      <c r="J230" s="124">
        <f>BK230</f>
        <v>0</v>
      </c>
      <c r="L230" s="114"/>
      <c r="M230" s="118"/>
      <c r="P230" s="119">
        <f>SUM(P231:P232)</f>
        <v>0</v>
      </c>
      <c r="R230" s="119">
        <f>SUM(R231:R232)</f>
        <v>1.5399999999999997E-3</v>
      </c>
      <c r="T230" s="120">
        <f>SUM(T231:T232)</f>
        <v>0</v>
      </c>
      <c r="AR230" s="115" t="s">
        <v>80</v>
      </c>
      <c r="AT230" s="121" t="s">
        <v>69</v>
      </c>
      <c r="AU230" s="121" t="s">
        <v>78</v>
      </c>
      <c r="AY230" s="115" t="s">
        <v>122</v>
      </c>
      <c r="BK230" s="122">
        <f>SUM(BK231:BK232)</f>
        <v>0</v>
      </c>
    </row>
    <row r="231" spans="2:65" s="1" customFormat="1" ht="16.5" customHeight="1">
      <c r="B231" s="125"/>
      <c r="C231" s="126" t="s">
        <v>464</v>
      </c>
      <c r="D231" s="126" t="s">
        <v>125</v>
      </c>
      <c r="E231" s="127" t="s">
        <v>465</v>
      </c>
      <c r="F231" s="128" t="s">
        <v>466</v>
      </c>
      <c r="G231" s="129" t="s">
        <v>128</v>
      </c>
      <c r="H231" s="130">
        <v>10</v>
      </c>
      <c r="I231" s="131"/>
      <c r="J231" s="131">
        <f>ROUND(I231*H231,1)</f>
        <v>0</v>
      </c>
      <c r="K231" s="132"/>
      <c r="L231" s="25"/>
      <c r="M231" s="133" t="s">
        <v>1</v>
      </c>
      <c r="N231" s="134" t="s">
        <v>35</v>
      </c>
      <c r="O231" s="135">
        <v>0</v>
      </c>
      <c r="P231" s="135">
        <f>O231*H231</f>
        <v>0</v>
      </c>
      <c r="Q231" s="135">
        <v>1.3999999999999999E-4</v>
      </c>
      <c r="R231" s="135">
        <f>Q231*H231</f>
        <v>1.3999999999999998E-3</v>
      </c>
      <c r="S231" s="135">
        <v>0</v>
      </c>
      <c r="T231" s="136">
        <f>S231*H231</f>
        <v>0</v>
      </c>
      <c r="AR231" s="137" t="s">
        <v>161</v>
      </c>
      <c r="AT231" s="137" t="s">
        <v>125</v>
      </c>
      <c r="AU231" s="137" t="s">
        <v>80</v>
      </c>
      <c r="AY231" s="13" t="s">
        <v>122</v>
      </c>
      <c r="BE231" s="138">
        <f>IF(N231="základní",J231,0)</f>
        <v>0</v>
      </c>
      <c r="BF231" s="138">
        <f>IF(N231="snížená",J231,0)</f>
        <v>0</v>
      </c>
      <c r="BG231" s="138">
        <f>IF(N231="zákl. přenesená",J231,0)</f>
        <v>0</v>
      </c>
      <c r="BH231" s="138">
        <f>IF(N231="sníž. přenesená",J231,0)</f>
        <v>0</v>
      </c>
      <c r="BI231" s="138">
        <f>IF(N231="nulová",J231,0)</f>
        <v>0</v>
      </c>
      <c r="BJ231" s="13" t="s">
        <v>78</v>
      </c>
      <c r="BK231" s="138">
        <f>ROUND(I231*H231,1)</f>
        <v>0</v>
      </c>
      <c r="BL231" s="13" t="s">
        <v>161</v>
      </c>
      <c r="BM231" s="137" t="s">
        <v>467</v>
      </c>
    </row>
    <row r="232" spans="2:65" s="1" customFormat="1" ht="16.5" customHeight="1">
      <c r="B232" s="125"/>
      <c r="C232" s="126" t="s">
        <v>468</v>
      </c>
      <c r="D232" s="126" t="s">
        <v>125</v>
      </c>
      <c r="E232" s="127" t="s">
        <v>469</v>
      </c>
      <c r="F232" s="128" t="s">
        <v>470</v>
      </c>
      <c r="G232" s="129" t="s">
        <v>240</v>
      </c>
      <c r="H232" s="130">
        <v>1</v>
      </c>
      <c r="I232" s="131"/>
      <c r="J232" s="131">
        <f>ROUND(I232*H232,1)</f>
        <v>0</v>
      </c>
      <c r="K232" s="132"/>
      <c r="L232" s="25"/>
      <c r="M232" s="133" t="s">
        <v>1</v>
      </c>
      <c r="N232" s="134" t="s">
        <v>35</v>
      </c>
      <c r="O232" s="135">
        <v>0</v>
      </c>
      <c r="P232" s="135">
        <f>O232*H232</f>
        <v>0</v>
      </c>
      <c r="Q232" s="135">
        <v>1.3999999999999999E-4</v>
      </c>
      <c r="R232" s="135">
        <f>Q232*H232</f>
        <v>1.3999999999999999E-4</v>
      </c>
      <c r="S232" s="135">
        <v>0</v>
      </c>
      <c r="T232" s="136">
        <f>S232*H232</f>
        <v>0</v>
      </c>
      <c r="AR232" s="137" t="s">
        <v>161</v>
      </c>
      <c r="AT232" s="137" t="s">
        <v>125</v>
      </c>
      <c r="AU232" s="137" t="s">
        <v>80</v>
      </c>
      <c r="AY232" s="13" t="s">
        <v>122</v>
      </c>
      <c r="BE232" s="138">
        <f>IF(N232="základní",J232,0)</f>
        <v>0</v>
      </c>
      <c r="BF232" s="138">
        <f>IF(N232="snížená",J232,0)</f>
        <v>0</v>
      </c>
      <c r="BG232" s="138">
        <f>IF(N232="zákl. přenesená",J232,0)</f>
        <v>0</v>
      </c>
      <c r="BH232" s="138">
        <f>IF(N232="sníž. přenesená",J232,0)</f>
        <v>0</v>
      </c>
      <c r="BI232" s="138">
        <f>IF(N232="nulová",J232,0)</f>
        <v>0</v>
      </c>
      <c r="BJ232" s="13" t="s">
        <v>78</v>
      </c>
      <c r="BK232" s="138">
        <f>ROUND(I232*H232,1)</f>
        <v>0</v>
      </c>
      <c r="BL232" s="13" t="s">
        <v>161</v>
      </c>
      <c r="BM232" s="137" t="s">
        <v>471</v>
      </c>
    </row>
    <row r="233" spans="2:65" s="11" customFormat="1" ht="22.9" customHeight="1">
      <c r="B233" s="114"/>
      <c r="D233" s="115" t="s">
        <v>69</v>
      </c>
      <c r="E233" s="123" t="s">
        <v>472</v>
      </c>
      <c r="F233" s="123" t="s">
        <v>473</v>
      </c>
      <c r="J233" s="124">
        <f>BK233</f>
        <v>0</v>
      </c>
      <c r="L233" s="114"/>
      <c r="M233" s="118"/>
      <c r="P233" s="119">
        <f>P234</f>
        <v>0</v>
      </c>
      <c r="R233" s="119">
        <f>R234</f>
        <v>0</v>
      </c>
      <c r="T233" s="120">
        <f>T234</f>
        <v>0</v>
      </c>
      <c r="AR233" s="115" t="s">
        <v>80</v>
      </c>
      <c r="AT233" s="121" t="s">
        <v>69</v>
      </c>
      <c r="AU233" s="121" t="s">
        <v>78</v>
      </c>
      <c r="AY233" s="115" t="s">
        <v>122</v>
      </c>
      <c r="BK233" s="122">
        <f>BK234</f>
        <v>0</v>
      </c>
    </row>
    <row r="234" spans="2:65" s="1" customFormat="1" ht="16.5" customHeight="1">
      <c r="B234" s="125"/>
      <c r="C234" s="126" t="s">
        <v>474</v>
      </c>
      <c r="D234" s="126" t="s">
        <v>125</v>
      </c>
      <c r="E234" s="127" t="s">
        <v>475</v>
      </c>
      <c r="F234" s="128" t="s">
        <v>476</v>
      </c>
      <c r="G234" s="129" t="s">
        <v>384</v>
      </c>
      <c r="H234" s="130">
        <v>19</v>
      </c>
      <c r="I234" s="131"/>
      <c r="J234" s="131">
        <f>ROUND(I234*H234,1)</f>
        <v>0</v>
      </c>
      <c r="K234" s="132"/>
      <c r="L234" s="25"/>
      <c r="M234" s="133" t="s">
        <v>1</v>
      </c>
      <c r="N234" s="134" t="s">
        <v>35</v>
      </c>
      <c r="O234" s="135">
        <v>0</v>
      </c>
      <c r="P234" s="135">
        <f>O234*H234</f>
        <v>0</v>
      </c>
      <c r="Q234" s="135">
        <v>0</v>
      </c>
      <c r="R234" s="135">
        <f>Q234*H234</f>
        <v>0</v>
      </c>
      <c r="S234" s="135">
        <v>0</v>
      </c>
      <c r="T234" s="136">
        <f>S234*H234</f>
        <v>0</v>
      </c>
      <c r="AR234" s="137" t="s">
        <v>129</v>
      </c>
      <c r="AT234" s="137" t="s">
        <v>125</v>
      </c>
      <c r="AU234" s="137" t="s">
        <v>80</v>
      </c>
      <c r="AY234" s="13" t="s">
        <v>122</v>
      </c>
      <c r="BE234" s="138">
        <f>IF(N234="základní",J234,0)</f>
        <v>0</v>
      </c>
      <c r="BF234" s="138">
        <f>IF(N234="snížená",J234,0)</f>
        <v>0</v>
      </c>
      <c r="BG234" s="138">
        <f>IF(N234="zákl. přenesená",J234,0)</f>
        <v>0</v>
      </c>
      <c r="BH234" s="138">
        <f>IF(N234="sníž. přenesená",J234,0)</f>
        <v>0</v>
      </c>
      <c r="BI234" s="138">
        <f>IF(N234="nulová",J234,0)</f>
        <v>0</v>
      </c>
      <c r="BJ234" s="13" t="s">
        <v>78</v>
      </c>
      <c r="BK234" s="138">
        <f>ROUND(I234*H234,1)</f>
        <v>0</v>
      </c>
      <c r="BL234" s="13" t="s">
        <v>129</v>
      </c>
      <c r="BM234" s="137" t="s">
        <v>477</v>
      </c>
    </row>
    <row r="235" spans="2:65" s="11" customFormat="1" ht="22.9" customHeight="1">
      <c r="B235" s="114"/>
      <c r="D235" s="115" t="s">
        <v>69</v>
      </c>
      <c r="E235" s="123" t="s">
        <v>478</v>
      </c>
      <c r="F235" s="123" t="s">
        <v>479</v>
      </c>
      <c r="J235" s="124">
        <f>BK235</f>
        <v>0</v>
      </c>
      <c r="L235" s="114"/>
      <c r="M235" s="118"/>
      <c r="P235" s="119">
        <f>SUM(P236:P248)</f>
        <v>0</v>
      </c>
      <c r="R235" s="119">
        <f>SUM(R236:R248)</f>
        <v>0</v>
      </c>
      <c r="T235" s="120">
        <f>SUM(T236:T248)</f>
        <v>0</v>
      </c>
      <c r="AR235" s="115" t="s">
        <v>80</v>
      </c>
      <c r="AT235" s="121" t="s">
        <v>69</v>
      </c>
      <c r="AU235" s="121" t="s">
        <v>78</v>
      </c>
      <c r="AY235" s="115" t="s">
        <v>122</v>
      </c>
      <c r="BK235" s="122">
        <f>SUM(BK236:BK248)</f>
        <v>0</v>
      </c>
    </row>
    <row r="236" spans="2:65" s="1" customFormat="1" ht="16.5" customHeight="1">
      <c r="B236" s="125"/>
      <c r="C236" s="126" t="s">
        <v>480</v>
      </c>
      <c r="D236" s="126" t="s">
        <v>125</v>
      </c>
      <c r="E236" s="127" t="s">
        <v>481</v>
      </c>
      <c r="F236" s="128" t="s">
        <v>482</v>
      </c>
      <c r="G236" s="129" t="s">
        <v>240</v>
      </c>
      <c r="H236" s="130">
        <v>2</v>
      </c>
      <c r="I236" s="131"/>
      <c r="J236" s="131">
        <f t="shared" ref="J236:J248" si="60">ROUND(I236*H236,1)</f>
        <v>0</v>
      </c>
      <c r="K236" s="132"/>
      <c r="L236" s="25"/>
      <c r="M236" s="133" t="s">
        <v>1</v>
      </c>
      <c r="N236" s="134" t="s">
        <v>35</v>
      </c>
      <c r="O236" s="135">
        <v>0</v>
      </c>
      <c r="P236" s="135">
        <f t="shared" ref="P236:P248" si="61">O236*H236</f>
        <v>0</v>
      </c>
      <c r="Q236" s="135">
        <v>0</v>
      </c>
      <c r="R236" s="135">
        <f t="shared" ref="R236:R248" si="62">Q236*H236</f>
        <v>0</v>
      </c>
      <c r="S236" s="135">
        <v>0</v>
      </c>
      <c r="T236" s="136">
        <f t="shared" ref="T236:T248" si="63">S236*H236</f>
        <v>0</v>
      </c>
      <c r="AR236" s="137" t="s">
        <v>129</v>
      </c>
      <c r="AT236" s="137" t="s">
        <v>125</v>
      </c>
      <c r="AU236" s="137" t="s">
        <v>80</v>
      </c>
      <c r="AY236" s="13" t="s">
        <v>122</v>
      </c>
      <c r="BE236" s="138">
        <f t="shared" ref="BE236:BE248" si="64">IF(N236="základní",J236,0)</f>
        <v>0</v>
      </c>
      <c r="BF236" s="138">
        <f t="shared" ref="BF236:BF248" si="65">IF(N236="snížená",J236,0)</f>
        <v>0</v>
      </c>
      <c r="BG236" s="138">
        <f t="shared" ref="BG236:BG248" si="66">IF(N236="zákl. přenesená",J236,0)</f>
        <v>0</v>
      </c>
      <c r="BH236" s="138">
        <f t="shared" ref="BH236:BH248" si="67">IF(N236="sníž. přenesená",J236,0)</f>
        <v>0</v>
      </c>
      <c r="BI236" s="138">
        <f t="shared" ref="BI236:BI248" si="68">IF(N236="nulová",J236,0)</f>
        <v>0</v>
      </c>
      <c r="BJ236" s="13" t="s">
        <v>78</v>
      </c>
      <c r="BK236" s="138">
        <f t="shared" ref="BK236:BK248" si="69">ROUND(I236*H236,1)</f>
        <v>0</v>
      </c>
      <c r="BL236" s="13" t="s">
        <v>129</v>
      </c>
      <c r="BM236" s="137" t="s">
        <v>483</v>
      </c>
    </row>
    <row r="237" spans="2:65" s="1" customFormat="1" ht="16.5" customHeight="1">
      <c r="B237" s="125"/>
      <c r="C237" s="126" t="s">
        <v>484</v>
      </c>
      <c r="D237" s="126" t="s">
        <v>125</v>
      </c>
      <c r="E237" s="127" t="s">
        <v>485</v>
      </c>
      <c r="F237" s="128" t="s">
        <v>486</v>
      </c>
      <c r="G237" s="129" t="s">
        <v>487</v>
      </c>
      <c r="H237" s="130">
        <v>20</v>
      </c>
      <c r="I237" s="131"/>
      <c r="J237" s="131">
        <f t="shared" si="60"/>
        <v>0</v>
      </c>
      <c r="K237" s="132"/>
      <c r="L237" s="25"/>
      <c r="M237" s="133" t="s">
        <v>1</v>
      </c>
      <c r="N237" s="134" t="s">
        <v>35</v>
      </c>
      <c r="O237" s="135">
        <v>0</v>
      </c>
      <c r="P237" s="135">
        <f t="shared" si="61"/>
        <v>0</v>
      </c>
      <c r="Q237" s="135">
        <v>0</v>
      </c>
      <c r="R237" s="135">
        <f t="shared" si="62"/>
        <v>0</v>
      </c>
      <c r="S237" s="135">
        <v>0</v>
      </c>
      <c r="T237" s="136">
        <f t="shared" si="63"/>
        <v>0</v>
      </c>
      <c r="AR237" s="137" t="s">
        <v>129</v>
      </c>
      <c r="AT237" s="137" t="s">
        <v>125</v>
      </c>
      <c r="AU237" s="137" t="s">
        <v>80</v>
      </c>
      <c r="AY237" s="13" t="s">
        <v>122</v>
      </c>
      <c r="BE237" s="138">
        <f t="shared" si="64"/>
        <v>0</v>
      </c>
      <c r="BF237" s="138">
        <f t="shared" si="65"/>
        <v>0</v>
      </c>
      <c r="BG237" s="138">
        <f t="shared" si="66"/>
        <v>0</v>
      </c>
      <c r="BH237" s="138">
        <f t="shared" si="67"/>
        <v>0</v>
      </c>
      <c r="BI237" s="138">
        <f t="shared" si="68"/>
        <v>0</v>
      </c>
      <c r="BJ237" s="13" t="s">
        <v>78</v>
      </c>
      <c r="BK237" s="138">
        <f t="shared" si="69"/>
        <v>0</v>
      </c>
      <c r="BL237" s="13" t="s">
        <v>129</v>
      </c>
      <c r="BM237" s="137" t="s">
        <v>488</v>
      </c>
    </row>
    <row r="238" spans="2:65" s="1" customFormat="1" ht="16.5" customHeight="1">
      <c r="B238" s="125"/>
      <c r="C238" s="126" t="s">
        <v>489</v>
      </c>
      <c r="D238" s="126" t="s">
        <v>125</v>
      </c>
      <c r="E238" s="127" t="s">
        <v>490</v>
      </c>
      <c r="F238" s="128" t="s">
        <v>491</v>
      </c>
      <c r="G238" s="129" t="s">
        <v>487</v>
      </c>
      <c r="H238" s="130">
        <v>26</v>
      </c>
      <c r="I238" s="131"/>
      <c r="J238" s="131">
        <f t="shared" si="60"/>
        <v>0</v>
      </c>
      <c r="K238" s="132"/>
      <c r="L238" s="25"/>
      <c r="M238" s="133" t="s">
        <v>1</v>
      </c>
      <c r="N238" s="134" t="s">
        <v>35</v>
      </c>
      <c r="O238" s="135">
        <v>0</v>
      </c>
      <c r="P238" s="135">
        <f t="shared" si="61"/>
        <v>0</v>
      </c>
      <c r="Q238" s="135">
        <v>0</v>
      </c>
      <c r="R238" s="135">
        <f t="shared" si="62"/>
        <v>0</v>
      </c>
      <c r="S238" s="135">
        <v>0</v>
      </c>
      <c r="T238" s="136">
        <f t="shared" si="63"/>
        <v>0</v>
      </c>
      <c r="AR238" s="137" t="s">
        <v>129</v>
      </c>
      <c r="AT238" s="137" t="s">
        <v>125</v>
      </c>
      <c r="AU238" s="137" t="s">
        <v>80</v>
      </c>
      <c r="AY238" s="13" t="s">
        <v>122</v>
      </c>
      <c r="BE238" s="138">
        <f t="shared" si="64"/>
        <v>0</v>
      </c>
      <c r="BF238" s="138">
        <f t="shared" si="65"/>
        <v>0</v>
      </c>
      <c r="BG238" s="138">
        <f t="shared" si="66"/>
        <v>0</v>
      </c>
      <c r="BH238" s="138">
        <f t="shared" si="67"/>
        <v>0</v>
      </c>
      <c r="BI238" s="138">
        <f t="shared" si="68"/>
        <v>0</v>
      </c>
      <c r="BJ238" s="13" t="s">
        <v>78</v>
      </c>
      <c r="BK238" s="138">
        <f t="shared" si="69"/>
        <v>0</v>
      </c>
      <c r="BL238" s="13" t="s">
        <v>129</v>
      </c>
      <c r="BM238" s="137" t="s">
        <v>492</v>
      </c>
    </row>
    <row r="239" spans="2:65" s="1" customFormat="1" ht="16.5" customHeight="1">
      <c r="B239" s="125"/>
      <c r="C239" s="139" t="s">
        <v>493</v>
      </c>
      <c r="D239" s="139" t="s">
        <v>253</v>
      </c>
      <c r="E239" s="140" t="s">
        <v>494</v>
      </c>
      <c r="F239" s="141" t="s">
        <v>495</v>
      </c>
      <c r="G239" s="142" t="s">
        <v>302</v>
      </c>
      <c r="H239" s="143">
        <v>1</v>
      </c>
      <c r="I239" s="144"/>
      <c r="J239" s="144">
        <f t="shared" si="60"/>
        <v>0</v>
      </c>
      <c r="K239" s="145"/>
      <c r="L239" s="146"/>
      <c r="M239" s="147" t="s">
        <v>1</v>
      </c>
      <c r="N239" s="148" t="s">
        <v>35</v>
      </c>
      <c r="O239" s="135">
        <v>0</v>
      </c>
      <c r="P239" s="135">
        <f t="shared" si="61"/>
        <v>0</v>
      </c>
      <c r="Q239" s="135">
        <v>0</v>
      </c>
      <c r="R239" s="135">
        <f t="shared" si="62"/>
        <v>0</v>
      </c>
      <c r="S239" s="135">
        <v>0</v>
      </c>
      <c r="T239" s="136">
        <f t="shared" si="63"/>
        <v>0</v>
      </c>
      <c r="AR239" s="137" t="s">
        <v>148</v>
      </c>
      <c r="AT239" s="137" t="s">
        <v>253</v>
      </c>
      <c r="AU239" s="137" t="s">
        <v>80</v>
      </c>
      <c r="AY239" s="13" t="s">
        <v>122</v>
      </c>
      <c r="BE239" s="138">
        <f t="shared" si="64"/>
        <v>0</v>
      </c>
      <c r="BF239" s="138">
        <f t="shared" si="65"/>
        <v>0</v>
      </c>
      <c r="BG239" s="138">
        <f t="shared" si="66"/>
        <v>0</v>
      </c>
      <c r="BH239" s="138">
        <f t="shared" si="67"/>
        <v>0</v>
      </c>
      <c r="BI239" s="138">
        <f t="shared" si="68"/>
        <v>0</v>
      </c>
      <c r="BJ239" s="13" t="s">
        <v>78</v>
      </c>
      <c r="BK239" s="138">
        <f t="shared" si="69"/>
        <v>0</v>
      </c>
      <c r="BL239" s="13" t="s">
        <v>129</v>
      </c>
      <c r="BM239" s="137" t="s">
        <v>496</v>
      </c>
    </row>
    <row r="240" spans="2:65" s="1" customFormat="1" ht="16.5" customHeight="1">
      <c r="B240" s="125"/>
      <c r="C240" s="126" t="s">
        <v>497</v>
      </c>
      <c r="D240" s="126" t="s">
        <v>125</v>
      </c>
      <c r="E240" s="127" t="s">
        <v>498</v>
      </c>
      <c r="F240" s="128" t="s">
        <v>499</v>
      </c>
      <c r="G240" s="129" t="s">
        <v>487</v>
      </c>
      <c r="H240" s="130">
        <v>16</v>
      </c>
      <c r="I240" s="131"/>
      <c r="J240" s="131">
        <f t="shared" si="60"/>
        <v>0</v>
      </c>
      <c r="K240" s="132"/>
      <c r="L240" s="25"/>
      <c r="M240" s="133" t="s">
        <v>1</v>
      </c>
      <c r="N240" s="134" t="s">
        <v>35</v>
      </c>
      <c r="O240" s="135">
        <v>0</v>
      </c>
      <c r="P240" s="135">
        <f t="shared" si="61"/>
        <v>0</v>
      </c>
      <c r="Q240" s="135">
        <v>0</v>
      </c>
      <c r="R240" s="135">
        <f t="shared" si="62"/>
        <v>0</v>
      </c>
      <c r="S240" s="135">
        <v>0</v>
      </c>
      <c r="T240" s="136">
        <f t="shared" si="63"/>
        <v>0</v>
      </c>
      <c r="AR240" s="137" t="s">
        <v>129</v>
      </c>
      <c r="AT240" s="137" t="s">
        <v>125</v>
      </c>
      <c r="AU240" s="137" t="s">
        <v>80</v>
      </c>
      <c r="AY240" s="13" t="s">
        <v>122</v>
      </c>
      <c r="BE240" s="138">
        <f t="shared" si="64"/>
        <v>0</v>
      </c>
      <c r="BF240" s="138">
        <f t="shared" si="65"/>
        <v>0</v>
      </c>
      <c r="BG240" s="138">
        <f t="shared" si="66"/>
        <v>0</v>
      </c>
      <c r="BH240" s="138">
        <f t="shared" si="67"/>
        <v>0</v>
      </c>
      <c r="BI240" s="138">
        <f t="shared" si="68"/>
        <v>0</v>
      </c>
      <c r="BJ240" s="13" t="s">
        <v>78</v>
      </c>
      <c r="BK240" s="138">
        <f t="shared" si="69"/>
        <v>0</v>
      </c>
      <c r="BL240" s="13" t="s">
        <v>129</v>
      </c>
      <c r="BM240" s="137" t="s">
        <v>500</v>
      </c>
    </row>
    <row r="241" spans="2:65" s="1" customFormat="1" ht="16.5" customHeight="1">
      <c r="B241" s="125"/>
      <c r="C241" s="139" t="s">
        <v>501</v>
      </c>
      <c r="D241" s="139" t="s">
        <v>253</v>
      </c>
      <c r="E241" s="140" t="s">
        <v>502</v>
      </c>
      <c r="F241" s="141" t="s">
        <v>503</v>
      </c>
      <c r="G241" s="142" t="s">
        <v>302</v>
      </c>
      <c r="H241" s="143">
        <v>1</v>
      </c>
      <c r="I241" s="144"/>
      <c r="J241" s="144">
        <f t="shared" si="60"/>
        <v>0</v>
      </c>
      <c r="K241" s="145"/>
      <c r="L241" s="146"/>
      <c r="M241" s="147" t="s">
        <v>1</v>
      </c>
      <c r="N241" s="148" t="s">
        <v>35</v>
      </c>
      <c r="O241" s="135">
        <v>0</v>
      </c>
      <c r="P241" s="135">
        <f t="shared" si="61"/>
        <v>0</v>
      </c>
      <c r="Q241" s="135">
        <v>0</v>
      </c>
      <c r="R241" s="135">
        <f t="shared" si="62"/>
        <v>0</v>
      </c>
      <c r="S241" s="135">
        <v>0</v>
      </c>
      <c r="T241" s="136">
        <f t="shared" si="63"/>
        <v>0</v>
      </c>
      <c r="AR241" s="137" t="s">
        <v>148</v>
      </c>
      <c r="AT241" s="137" t="s">
        <v>253</v>
      </c>
      <c r="AU241" s="137" t="s">
        <v>80</v>
      </c>
      <c r="AY241" s="13" t="s">
        <v>122</v>
      </c>
      <c r="BE241" s="138">
        <f t="shared" si="64"/>
        <v>0</v>
      </c>
      <c r="BF241" s="138">
        <f t="shared" si="65"/>
        <v>0</v>
      </c>
      <c r="BG241" s="138">
        <f t="shared" si="66"/>
        <v>0</v>
      </c>
      <c r="BH241" s="138">
        <f t="shared" si="67"/>
        <v>0</v>
      </c>
      <c r="BI241" s="138">
        <f t="shared" si="68"/>
        <v>0</v>
      </c>
      <c r="BJ241" s="13" t="s">
        <v>78</v>
      </c>
      <c r="BK241" s="138">
        <f t="shared" si="69"/>
        <v>0</v>
      </c>
      <c r="BL241" s="13" t="s">
        <v>129</v>
      </c>
      <c r="BM241" s="137" t="s">
        <v>504</v>
      </c>
    </row>
    <row r="242" spans="2:65" s="1" customFormat="1" ht="16.5" customHeight="1">
      <c r="B242" s="125"/>
      <c r="C242" s="126" t="s">
        <v>505</v>
      </c>
      <c r="D242" s="126" t="s">
        <v>125</v>
      </c>
      <c r="E242" s="127" t="s">
        <v>506</v>
      </c>
      <c r="F242" s="128" t="s">
        <v>507</v>
      </c>
      <c r="G242" s="129" t="s">
        <v>240</v>
      </c>
      <c r="H242" s="130">
        <v>5</v>
      </c>
      <c r="I242" s="131"/>
      <c r="J242" s="131">
        <f t="shared" si="60"/>
        <v>0</v>
      </c>
      <c r="K242" s="132"/>
      <c r="L242" s="25"/>
      <c r="M242" s="133" t="s">
        <v>1</v>
      </c>
      <c r="N242" s="134" t="s">
        <v>35</v>
      </c>
      <c r="O242" s="135">
        <v>0</v>
      </c>
      <c r="P242" s="135">
        <f t="shared" si="61"/>
        <v>0</v>
      </c>
      <c r="Q242" s="135">
        <v>0</v>
      </c>
      <c r="R242" s="135">
        <f t="shared" si="62"/>
        <v>0</v>
      </c>
      <c r="S242" s="135">
        <v>0</v>
      </c>
      <c r="T242" s="136">
        <f t="shared" si="63"/>
        <v>0</v>
      </c>
      <c r="AR242" s="137" t="s">
        <v>129</v>
      </c>
      <c r="AT242" s="137" t="s">
        <v>125</v>
      </c>
      <c r="AU242" s="137" t="s">
        <v>80</v>
      </c>
      <c r="AY242" s="13" t="s">
        <v>122</v>
      </c>
      <c r="BE242" s="138">
        <f t="shared" si="64"/>
        <v>0</v>
      </c>
      <c r="BF242" s="138">
        <f t="shared" si="65"/>
        <v>0</v>
      </c>
      <c r="BG242" s="138">
        <f t="shared" si="66"/>
        <v>0</v>
      </c>
      <c r="BH242" s="138">
        <f t="shared" si="67"/>
        <v>0</v>
      </c>
      <c r="BI242" s="138">
        <f t="shared" si="68"/>
        <v>0</v>
      </c>
      <c r="BJ242" s="13" t="s">
        <v>78</v>
      </c>
      <c r="BK242" s="138">
        <f t="shared" si="69"/>
        <v>0</v>
      </c>
      <c r="BL242" s="13" t="s">
        <v>129</v>
      </c>
      <c r="BM242" s="137" t="s">
        <v>508</v>
      </c>
    </row>
    <row r="243" spans="2:65" s="1" customFormat="1" ht="16.5" customHeight="1">
      <c r="B243" s="125"/>
      <c r="C243" s="139" t="s">
        <v>509</v>
      </c>
      <c r="D243" s="139" t="s">
        <v>253</v>
      </c>
      <c r="E243" s="140" t="s">
        <v>510</v>
      </c>
      <c r="F243" s="141" t="s">
        <v>511</v>
      </c>
      <c r="G243" s="142" t="s">
        <v>240</v>
      </c>
      <c r="H243" s="143">
        <v>1</v>
      </c>
      <c r="I243" s="144"/>
      <c r="J243" s="144">
        <f t="shared" si="60"/>
        <v>0</v>
      </c>
      <c r="K243" s="145"/>
      <c r="L243" s="146"/>
      <c r="M243" s="147" t="s">
        <v>1</v>
      </c>
      <c r="N243" s="148" t="s">
        <v>35</v>
      </c>
      <c r="O243" s="135">
        <v>0</v>
      </c>
      <c r="P243" s="135">
        <f t="shared" si="61"/>
        <v>0</v>
      </c>
      <c r="Q243" s="135">
        <v>0</v>
      </c>
      <c r="R243" s="135">
        <f t="shared" si="62"/>
        <v>0</v>
      </c>
      <c r="S243" s="135">
        <v>0</v>
      </c>
      <c r="T243" s="136">
        <f t="shared" si="63"/>
        <v>0</v>
      </c>
      <c r="AR243" s="137" t="s">
        <v>148</v>
      </c>
      <c r="AT243" s="137" t="s">
        <v>253</v>
      </c>
      <c r="AU243" s="137" t="s">
        <v>80</v>
      </c>
      <c r="AY243" s="13" t="s">
        <v>122</v>
      </c>
      <c r="BE243" s="138">
        <f t="shared" si="64"/>
        <v>0</v>
      </c>
      <c r="BF243" s="138">
        <f t="shared" si="65"/>
        <v>0</v>
      </c>
      <c r="BG243" s="138">
        <f t="shared" si="66"/>
        <v>0</v>
      </c>
      <c r="BH243" s="138">
        <f t="shared" si="67"/>
        <v>0</v>
      </c>
      <c r="BI243" s="138">
        <f t="shared" si="68"/>
        <v>0</v>
      </c>
      <c r="BJ243" s="13" t="s">
        <v>78</v>
      </c>
      <c r="BK243" s="138">
        <f t="shared" si="69"/>
        <v>0</v>
      </c>
      <c r="BL243" s="13" t="s">
        <v>129</v>
      </c>
      <c r="BM243" s="137" t="s">
        <v>512</v>
      </c>
    </row>
    <row r="244" spans="2:65" s="1" customFormat="1" ht="24.2" customHeight="1">
      <c r="B244" s="125"/>
      <c r="C244" s="139" t="s">
        <v>513</v>
      </c>
      <c r="D244" s="139" t="s">
        <v>253</v>
      </c>
      <c r="E244" s="140" t="s">
        <v>514</v>
      </c>
      <c r="F244" s="141" t="s">
        <v>515</v>
      </c>
      <c r="G244" s="142" t="s">
        <v>240</v>
      </c>
      <c r="H244" s="143">
        <v>1</v>
      </c>
      <c r="I244" s="144"/>
      <c r="J244" s="144">
        <f t="shared" si="60"/>
        <v>0</v>
      </c>
      <c r="K244" s="145"/>
      <c r="L244" s="146"/>
      <c r="M244" s="147" t="s">
        <v>1</v>
      </c>
      <c r="N244" s="148" t="s">
        <v>35</v>
      </c>
      <c r="O244" s="135">
        <v>0</v>
      </c>
      <c r="P244" s="135">
        <f t="shared" si="61"/>
        <v>0</v>
      </c>
      <c r="Q244" s="135">
        <v>0</v>
      </c>
      <c r="R244" s="135">
        <f t="shared" si="62"/>
        <v>0</v>
      </c>
      <c r="S244" s="135">
        <v>0</v>
      </c>
      <c r="T244" s="136">
        <f t="shared" si="63"/>
        <v>0</v>
      </c>
      <c r="AR244" s="137" t="s">
        <v>148</v>
      </c>
      <c r="AT244" s="137" t="s">
        <v>253</v>
      </c>
      <c r="AU244" s="137" t="s">
        <v>80</v>
      </c>
      <c r="AY244" s="13" t="s">
        <v>122</v>
      </c>
      <c r="BE244" s="138">
        <f t="shared" si="64"/>
        <v>0</v>
      </c>
      <c r="BF244" s="138">
        <f t="shared" si="65"/>
        <v>0</v>
      </c>
      <c r="BG244" s="138">
        <f t="shared" si="66"/>
        <v>0</v>
      </c>
      <c r="BH244" s="138">
        <f t="shared" si="67"/>
        <v>0</v>
      </c>
      <c r="BI244" s="138">
        <f t="shared" si="68"/>
        <v>0</v>
      </c>
      <c r="BJ244" s="13" t="s">
        <v>78</v>
      </c>
      <c r="BK244" s="138">
        <f t="shared" si="69"/>
        <v>0</v>
      </c>
      <c r="BL244" s="13" t="s">
        <v>129</v>
      </c>
      <c r="BM244" s="137" t="s">
        <v>516</v>
      </c>
    </row>
    <row r="245" spans="2:65" s="1" customFormat="1" ht="24.2" customHeight="1">
      <c r="B245" s="125"/>
      <c r="C245" s="139" t="s">
        <v>517</v>
      </c>
      <c r="D245" s="139" t="s">
        <v>253</v>
      </c>
      <c r="E245" s="140" t="s">
        <v>518</v>
      </c>
      <c r="F245" s="141" t="s">
        <v>519</v>
      </c>
      <c r="G245" s="142" t="s">
        <v>240</v>
      </c>
      <c r="H245" s="143">
        <v>1</v>
      </c>
      <c r="I245" s="144"/>
      <c r="J245" s="144">
        <f t="shared" si="60"/>
        <v>0</v>
      </c>
      <c r="K245" s="145"/>
      <c r="L245" s="146"/>
      <c r="M245" s="147" t="s">
        <v>1</v>
      </c>
      <c r="N245" s="148" t="s">
        <v>35</v>
      </c>
      <c r="O245" s="135">
        <v>0</v>
      </c>
      <c r="P245" s="135">
        <f t="shared" si="61"/>
        <v>0</v>
      </c>
      <c r="Q245" s="135">
        <v>0</v>
      </c>
      <c r="R245" s="135">
        <f t="shared" si="62"/>
        <v>0</v>
      </c>
      <c r="S245" s="135">
        <v>0</v>
      </c>
      <c r="T245" s="136">
        <f t="shared" si="63"/>
        <v>0</v>
      </c>
      <c r="AR245" s="137" t="s">
        <v>148</v>
      </c>
      <c r="AT245" s="137" t="s">
        <v>253</v>
      </c>
      <c r="AU245" s="137" t="s">
        <v>80</v>
      </c>
      <c r="AY245" s="13" t="s">
        <v>122</v>
      </c>
      <c r="BE245" s="138">
        <f t="shared" si="64"/>
        <v>0</v>
      </c>
      <c r="BF245" s="138">
        <f t="shared" si="65"/>
        <v>0</v>
      </c>
      <c r="BG245" s="138">
        <f t="shared" si="66"/>
        <v>0</v>
      </c>
      <c r="BH245" s="138">
        <f t="shared" si="67"/>
        <v>0</v>
      </c>
      <c r="BI245" s="138">
        <f t="shared" si="68"/>
        <v>0</v>
      </c>
      <c r="BJ245" s="13" t="s">
        <v>78</v>
      </c>
      <c r="BK245" s="138">
        <f t="shared" si="69"/>
        <v>0</v>
      </c>
      <c r="BL245" s="13" t="s">
        <v>129</v>
      </c>
      <c r="BM245" s="137" t="s">
        <v>520</v>
      </c>
    </row>
    <row r="246" spans="2:65" s="1" customFormat="1" ht="24.2" customHeight="1">
      <c r="B246" s="125"/>
      <c r="C246" s="139" t="s">
        <v>385</v>
      </c>
      <c r="D246" s="139" t="s">
        <v>253</v>
      </c>
      <c r="E246" s="140" t="s">
        <v>521</v>
      </c>
      <c r="F246" s="141" t="s">
        <v>522</v>
      </c>
      <c r="G246" s="142" t="s">
        <v>240</v>
      </c>
      <c r="H246" s="143">
        <v>1</v>
      </c>
      <c r="I246" s="144"/>
      <c r="J246" s="144">
        <f t="shared" si="60"/>
        <v>0</v>
      </c>
      <c r="K246" s="145"/>
      <c r="L246" s="146"/>
      <c r="M246" s="147" t="s">
        <v>1</v>
      </c>
      <c r="N246" s="148" t="s">
        <v>35</v>
      </c>
      <c r="O246" s="135">
        <v>0</v>
      </c>
      <c r="P246" s="135">
        <f t="shared" si="61"/>
        <v>0</v>
      </c>
      <c r="Q246" s="135">
        <v>0</v>
      </c>
      <c r="R246" s="135">
        <f t="shared" si="62"/>
        <v>0</v>
      </c>
      <c r="S246" s="135">
        <v>0</v>
      </c>
      <c r="T246" s="136">
        <f t="shared" si="63"/>
        <v>0</v>
      </c>
      <c r="AR246" s="137" t="s">
        <v>148</v>
      </c>
      <c r="AT246" s="137" t="s">
        <v>253</v>
      </c>
      <c r="AU246" s="137" t="s">
        <v>80</v>
      </c>
      <c r="AY246" s="13" t="s">
        <v>122</v>
      </c>
      <c r="BE246" s="138">
        <f t="shared" si="64"/>
        <v>0</v>
      </c>
      <c r="BF246" s="138">
        <f t="shared" si="65"/>
        <v>0</v>
      </c>
      <c r="BG246" s="138">
        <f t="shared" si="66"/>
        <v>0</v>
      </c>
      <c r="BH246" s="138">
        <f t="shared" si="67"/>
        <v>0</v>
      </c>
      <c r="BI246" s="138">
        <f t="shared" si="68"/>
        <v>0</v>
      </c>
      <c r="BJ246" s="13" t="s">
        <v>78</v>
      </c>
      <c r="BK246" s="138">
        <f t="shared" si="69"/>
        <v>0</v>
      </c>
      <c r="BL246" s="13" t="s">
        <v>129</v>
      </c>
      <c r="BM246" s="137" t="s">
        <v>523</v>
      </c>
    </row>
    <row r="247" spans="2:65" s="1" customFormat="1" ht="24.2" customHeight="1">
      <c r="B247" s="125"/>
      <c r="C247" s="139" t="s">
        <v>524</v>
      </c>
      <c r="D247" s="139" t="s">
        <v>253</v>
      </c>
      <c r="E247" s="140" t="s">
        <v>525</v>
      </c>
      <c r="F247" s="141" t="s">
        <v>526</v>
      </c>
      <c r="G247" s="142" t="s">
        <v>240</v>
      </c>
      <c r="H247" s="143">
        <v>1</v>
      </c>
      <c r="I247" s="144"/>
      <c r="J247" s="144">
        <f t="shared" si="60"/>
        <v>0</v>
      </c>
      <c r="K247" s="145"/>
      <c r="L247" s="146"/>
      <c r="M247" s="147" t="s">
        <v>1</v>
      </c>
      <c r="N247" s="148" t="s">
        <v>35</v>
      </c>
      <c r="O247" s="135">
        <v>0</v>
      </c>
      <c r="P247" s="135">
        <f t="shared" si="61"/>
        <v>0</v>
      </c>
      <c r="Q247" s="135">
        <v>0</v>
      </c>
      <c r="R247" s="135">
        <f t="shared" si="62"/>
        <v>0</v>
      </c>
      <c r="S247" s="135">
        <v>0</v>
      </c>
      <c r="T247" s="136">
        <f t="shared" si="63"/>
        <v>0</v>
      </c>
      <c r="AR247" s="137" t="s">
        <v>148</v>
      </c>
      <c r="AT247" s="137" t="s">
        <v>253</v>
      </c>
      <c r="AU247" s="137" t="s">
        <v>80</v>
      </c>
      <c r="AY247" s="13" t="s">
        <v>122</v>
      </c>
      <c r="BE247" s="138">
        <f t="shared" si="64"/>
        <v>0</v>
      </c>
      <c r="BF247" s="138">
        <f t="shared" si="65"/>
        <v>0</v>
      </c>
      <c r="BG247" s="138">
        <f t="shared" si="66"/>
        <v>0</v>
      </c>
      <c r="BH247" s="138">
        <f t="shared" si="67"/>
        <v>0</v>
      </c>
      <c r="BI247" s="138">
        <f t="shared" si="68"/>
        <v>0</v>
      </c>
      <c r="BJ247" s="13" t="s">
        <v>78</v>
      </c>
      <c r="BK247" s="138">
        <f t="shared" si="69"/>
        <v>0</v>
      </c>
      <c r="BL247" s="13" t="s">
        <v>129</v>
      </c>
      <c r="BM247" s="137" t="s">
        <v>527</v>
      </c>
    </row>
    <row r="248" spans="2:65" s="1" customFormat="1" ht="16.5" customHeight="1">
      <c r="B248" s="125"/>
      <c r="C248" s="139" t="s">
        <v>395</v>
      </c>
      <c r="D248" s="139" t="s">
        <v>253</v>
      </c>
      <c r="E248" s="140" t="s">
        <v>528</v>
      </c>
      <c r="F248" s="141" t="s">
        <v>529</v>
      </c>
      <c r="G248" s="142" t="s">
        <v>302</v>
      </c>
      <c r="H248" s="143">
        <v>1</v>
      </c>
      <c r="I248" s="144"/>
      <c r="J248" s="144">
        <f t="shared" si="60"/>
        <v>0</v>
      </c>
      <c r="K248" s="145"/>
      <c r="L248" s="146"/>
      <c r="M248" s="149" t="s">
        <v>1</v>
      </c>
      <c r="N248" s="150" t="s">
        <v>35</v>
      </c>
      <c r="O248" s="151">
        <v>0</v>
      </c>
      <c r="P248" s="151">
        <f t="shared" si="61"/>
        <v>0</v>
      </c>
      <c r="Q248" s="151">
        <v>0</v>
      </c>
      <c r="R248" s="151">
        <f t="shared" si="62"/>
        <v>0</v>
      </c>
      <c r="S248" s="151">
        <v>0</v>
      </c>
      <c r="T248" s="152">
        <f t="shared" si="63"/>
        <v>0</v>
      </c>
      <c r="AR248" s="137" t="s">
        <v>148</v>
      </c>
      <c r="AT248" s="137" t="s">
        <v>253</v>
      </c>
      <c r="AU248" s="137" t="s">
        <v>80</v>
      </c>
      <c r="AY248" s="13" t="s">
        <v>122</v>
      </c>
      <c r="BE248" s="138">
        <f t="shared" si="64"/>
        <v>0</v>
      </c>
      <c r="BF248" s="138">
        <f t="shared" si="65"/>
        <v>0</v>
      </c>
      <c r="BG248" s="138">
        <f t="shared" si="66"/>
        <v>0</v>
      </c>
      <c r="BH248" s="138">
        <f t="shared" si="67"/>
        <v>0</v>
      </c>
      <c r="BI248" s="138">
        <f t="shared" si="68"/>
        <v>0</v>
      </c>
      <c r="BJ248" s="13" t="s">
        <v>78</v>
      </c>
      <c r="BK248" s="138">
        <f t="shared" si="69"/>
        <v>0</v>
      </c>
      <c r="BL248" s="13" t="s">
        <v>129</v>
      </c>
      <c r="BM248" s="137" t="s">
        <v>530</v>
      </c>
    </row>
    <row r="249" spans="2:65" s="1" customFormat="1" ht="6.95" customHeight="1">
      <c r="B249" s="37"/>
      <c r="C249" s="38"/>
      <c r="D249" s="38"/>
      <c r="E249" s="38"/>
      <c r="F249" s="38"/>
      <c r="G249" s="38"/>
      <c r="H249" s="38"/>
      <c r="I249" s="38"/>
      <c r="J249" s="38"/>
      <c r="K249" s="38"/>
      <c r="L249" s="25"/>
    </row>
  </sheetData>
  <autoFilter ref="C127:K248" xr:uid="{00000000-0009-0000-0000-000001000000}"/>
  <mergeCells count="8">
    <mergeCell ref="E118:H118"/>
    <mergeCell ref="E120:H12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M246"/>
  <sheetViews>
    <sheetView showGridLines="0" topLeftCell="A220" workbookViewId="0">
      <selection activeCell="I226" sqref="I226:I245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86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87</v>
      </c>
      <c r="L4" s="16"/>
      <c r="M4" s="81" t="s">
        <v>10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14</v>
      </c>
      <c r="L6" s="16"/>
    </row>
    <row r="7" spans="2:46" ht="16.5" customHeight="1">
      <c r="B7" s="16"/>
      <c r="E7" s="187" t="str">
        <f>'Rekapitulace stavby'!K6</f>
        <v>zimní stadion Pardubice</v>
      </c>
      <c r="F7" s="188"/>
      <c r="G7" s="188"/>
      <c r="H7" s="188"/>
      <c r="L7" s="16"/>
    </row>
    <row r="8" spans="2:46" s="1" customFormat="1" ht="12" customHeight="1">
      <c r="B8" s="25"/>
      <c r="D8" s="22" t="s">
        <v>88</v>
      </c>
      <c r="L8" s="25"/>
    </row>
    <row r="9" spans="2:46" s="1" customFormat="1" ht="16.5" customHeight="1">
      <c r="B9" s="25"/>
      <c r="E9" s="167" t="s">
        <v>531</v>
      </c>
      <c r="F9" s="189"/>
      <c r="G9" s="189"/>
      <c r="H9" s="189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16</v>
      </c>
      <c r="F11" s="20" t="s">
        <v>19</v>
      </c>
      <c r="I11" s="22" t="s">
        <v>17</v>
      </c>
      <c r="J11" s="20" t="s">
        <v>1</v>
      </c>
      <c r="L11" s="25"/>
    </row>
    <row r="12" spans="2:46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>
        <f>'Rekapitulace stavby'!AN8</f>
        <v>0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19</v>
      </c>
      <c r="I15" s="22" t="s">
        <v>23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22</v>
      </c>
      <c r="J17" s="20" t="s">
        <v>1</v>
      </c>
      <c r="L17" s="25"/>
    </row>
    <row r="18" spans="2:12" s="1" customFormat="1" ht="18" customHeight="1">
      <c r="B18" s="25"/>
      <c r="E18" s="20" t="s">
        <v>19</v>
      </c>
      <c r="I18" s="22" t="s">
        <v>23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26</v>
      </c>
      <c r="I20" s="22" t="s">
        <v>22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23</v>
      </c>
      <c r="J21" s="20" t="str">
        <f>IF('Rekapitulace stavby'!AN17="","",'Rekapitulace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28</v>
      </c>
      <c r="I23" s="22" t="s">
        <v>22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23</v>
      </c>
      <c r="J24" s="20" t="str">
        <f>IF('Rekapitulace stavby'!AN20="","",'Rekapitulace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2"/>
      <c r="E27" s="156" t="s">
        <v>1</v>
      </c>
      <c r="F27" s="156"/>
      <c r="G27" s="156"/>
      <c r="H27" s="156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3" t="s">
        <v>30</v>
      </c>
      <c r="J30" s="59">
        <f>ROUND(J128,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48" t="s">
        <v>34</v>
      </c>
      <c r="E33" s="22" t="s">
        <v>35</v>
      </c>
      <c r="F33" s="84">
        <f>ROUND((SUM(BE128:BE245)),  2)</f>
        <v>0</v>
      </c>
      <c r="I33" s="85">
        <v>0.21</v>
      </c>
      <c r="J33" s="84">
        <f>ROUND(((SUM(BE128:BE245))*I33),  2)</f>
        <v>0</v>
      </c>
      <c r="L33" s="25"/>
    </row>
    <row r="34" spans="2:12" s="1" customFormat="1" ht="14.45" customHeight="1">
      <c r="B34" s="25"/>
      <c r="E34" s="22" t="s">
        <v>36</v>
      </c>
      <c r="F34" s="84">
        <f>ROUND((SUM(BF128:BF245)),  2)</f>
        <v>0</v>
      </c>
      <c r="I34" s="85">
        <v>0.15</v>
      </c>
      <c r="J34" s="84">
        <f>ROUND(((SUM(BF128:BF245))*I34),  2)</f>
        <v>0</v>
      </c>
      <c r="L34" s="25"/>
    </row>
    <row r="35" spans="2:12" s="1" customFormat="1" ht="14.45" hidden="1" customHeight="1">
      <c r="B35" s="25"/>
      <c r="E35" s="22" t="s">
        <v>37</v>
      </c>
      <c r="F35" s="84">
        <f>ROUND((SUM(BG128:BG245)),  2)</f>
        <v>0</v>
      </c>
      <c r="I35" s="85">
        <v>0.21</v>
      </c>
      <c r="J35" s="84">
        <f>0</f>
        <v>0</v>
      </c>
      <c r="L35" s="25"/>
    </row>
    <row r="36" spans="2:12" s="1" customFormat="1" ht="14.45" hidden="1" customHeight="1">
      <c r="B36" s="25"/>
      <c r="E36" s="22" t="s">
        <v>38</v>
      </c>
      <c r="F36" s="84">
        <f>ROUND((SUM(BH128:BH245)),  2)</f>
        <v>0</v>
      </c>
      <c r="I36" s="85">
        <v>0.15</v>
      </c>
      <c r="J36" s="84">
        <f>0</f>
        <v>0</v>
      </c>
      <c r="L36" s="25"/>
    </row>
    <row r="37" spans="2:12" s="1" customFormat="1" ht="14.45" hidden="1" customHeight="1">
      <c r="B37" s="25"/>
      <c r="E37" s="22" t="s">
        <v>39</v>
      </c>
      <c r="F37" s="84">
        <f>ROUND((SUM(BI128:BI245)),  2)</f>
        <v>0</v>
      </c>
      <c r="I37" s="85">
        <v>0</v>
      </c>
      <c r="J37" s="84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6"/>
      <c r="D39" s="87" t="s">
        <v>40</v>
      </c>
      <c r="E39" s="50"/>
      <c r="F39" s="50"/>
      <c r="G39" s="88" t="s">
        <v>41</v>
      </c>
      <c r="H39" s="89" t="s">
        <v>42</v>
      </c>
      <c r="I39" s="50"/>
      <c r="J39" s="90">
        <f>SUM(J30:J37)</f>
        <v>0</v>
      </c>
      <c r="K39" s="9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6" t="s">
        <v>45</v>
      </c>
      <c r="E61" s="27"/>
      <c r="F61" s="92" t="s">
        <v>46</v>
      </c>
      <c r="G61" s="36" t="s">
        <v>45</v>
      </c>
      <c r="H61" s="27"/>
      <c r="I61" s="27"/>
      <c r="J61" s="93" t="s">
        <v>46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6" t="s">
        <v>45</v>
      </c>
      <c r="E76" s="27"/>
      <c r="F76" s="92" t="s">
        <v>46</v>
      </c>
      <c r="G76" s="36" t="s">
        <v>45</v>
      </c>
      <c r="H76" s="27"/>
      <c r="I76" s="27"/>
      <c r="J76" s="93" t="s">
        <v>46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90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14</v>
      </c>
      <c r="L84" s="25"/>
    </row>
    <row r="85" spans="2:47" s="1" customFormat="1" ht="16.5" customHeight="1">
      <c r="B85" s="25"/>
      <c r="E85" s="187" t="str">
        <f>E7</f>
        <v>zimní stadion Pardubice</v>
      </c>
      <c r="F85" s="188"/>
      <c r="G85" s="188"/>
      <c r="H85" s="188"/>
      <c r="L85" s="25"/>
    </row>
    <row r="86" spans="2:47" s="1" customFormat="1" ht="12" customHeight="1">
      <c r="B86" s="25"/>
      <c r="C86" s="22" t="s">
        <v>88</v>
      </c>
      <c r="L86" s="25"/>
    </row>
    <row r="87" spans="2:47" s="1" customFormat="1" ht="16.5" customHeight="1">
      <c r="B87" s="25"/>
      <c r="E87" s="167" t="str">
        <f>E9</f>
        <v>40547-ženy - sociální zařízení ženy</v>
      </c>
      <c r="F87" s="189"/>
      <c r="G87" s="189"/>
      <c r="H87" s="189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18</v>
      </c>
      <c r="F89" s="20" t="str">
        <f>F12</f>
        <v xml:space="preserve"> </v>
      </c>
      <c r="I89" s="22" t="s">
        <v>20</v>
      </c>
      <c r="J89" s="45">
        <f>IF(J12="","",J12)</f>
        <v>0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21</v>
      </c>
      <c r="F91" s="20" t="str">
        <f>E15</f>
        <v xml:space="preserve"> </v>
      </c>
      <c r="I91" s="22" t="s">
        <v>26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24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4" t="s">
        <v>91</v>
      </c>
      <c r="D94" s="86"/>
      <c r="E94" s="86"/>
      <c r="F94" s="86"/>
      <c r="G94" s="86"/>
      <c r="H94" s="86"/>
      <c r="I94" s="86"/>
      <c r="J94" s="95" t="s">
        <v>92</v>
      </c>
      <c r="K94" s="86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6" t="s">
        <v>93</v>
      </c>
      <c r="J96" s="59">
        <f>J128</f>
        <v>0</v>
      </c>
      <c r="L96" s="25"/>
      <c r="AU96" s="13" t="s">
        <v>94</v>
      </c>
    </row>
    <row r="97" spans="2:12" s="8" customFormat="1" ht="24.95" customHeight="1">
      <c r="B97" s="97"/>
      <c r="D97" s="98" t="s">
        <v>95</v>
      </c>
      <c r="E97" s="99"/>
      <c r="F97" s="99"/>
      <c r="G97" s="99"/>
      <c r="H97" s="99"/>
      <c r="I97" s="99"/>
      <c r="J97" s="100">
        <f>J129</f>
        <v>0</v>
      </c>
      <c r="L97" s="97"/>
    </row>
    <row r="98" spans="2:12" s="9" customFormat="1" ht="19.899999999999999" customHeight="1">
      <c r="B98" s="101"/>
      <c r="D98" s="102" t="s">
        <v>96</v>
      </c>
      <c r="E98" s="103"/>
      <c r="F98" s="103"/>
      <c r="G98" s="103"/>
      <c r="H98" s="103"/>
      <c r="I98" s="103"/>
      <c r="J98" s="104">
        <f>J130</f>
        <v>0</v>
      </c>
      <c r="L98" s="101"/>
    </row>
    <row r="99" spans="2:12" s="9" customFormat="1" ht="19.899999999999999" customHeight="1">
      <c r="B99" s="101"/>
      <c r="D99" s="102" t="s">
        <v>97</v>
      </c>
      <c r="E99" s="103"/>
      <c r="F99" s="103"/>
      <c r="G99" s="103"/>
      <c r="H99" s="103"/>
      <c r="I99" s="103"/>
      <c r="J99" s="104">
        <f>J146</f>
        <v>0</v>
      </c>
      <c r="L99" s="101"/>
    </row>
    <row r="100" spans="2:12" s="9" customFormat="1" ht="19.899999999999999" customHeight="1">
      <c r="B100" s="101"/>
      <c r="D100" s="102" t="s">
        <v>98</v>
      </c>
      <c r="E100" s="103"/>
      <c r="F100" s="103"/>
      <c r="G100" s="103"/>
      <c r="H100" s="103"/>
      <c r="I100" s="103"/>
      <c r="J100" s="104">
        <f>J161</f>
        <v>0</v>
      </c>
      <c r="L100" s="101"/>
    </row>
    <row r="101" spans="2:12" s="9" customFormat="1" ht="19.899999999999999" customHeight="1">
      <c r="B101" s="101"/>
      <c r="D101" s="102" t="s">
        <v>99</v>
      </c>
      <c r="E101" s="103"/>
      <c r="F101" s="103"/>
      <c r="G101" s="103"/>
      <c r="H101" s="103"/>
      <c r="I101" s="103"/>
      <c r="J101" s="104">
        <f>J183</f>
        <v>0</v>
      </c>
      <c r="L101" s="101"/>
    </row>
    <row r="102" spans="2:12" s="9" customFormat="1" ht="19.899999999999999" customHeight="1">
      <c r="B102" s="101"/>
      <c r="D102" s="102" t="s">
        <v>100</v>
      </c>
      <c r="E102" s="103"/>
      <c r="F102" s="103"/>
      <c r="G102" s="103"/>
      <c r="H102" s="103"/>
      <c r="I102" s="103"/>
      <c r="J102" s="104">
        <f>J190</f>
        <v>0</v>
      </c>
      <c r="L102" s="101"/>
    </row>
    <row r="103" spans="2:12" s="9" customFormat="1" ht="19.899999999999999" customHeight="1">
      <c r="B103" s="101"/>
      <c r="D103" s="102" t="s">
        <v>101</v>
      </c>
      <c r="E103" s="103"/>
      <c r="F103" s="103"/>
      <c r="G103" s="103"/>
      <c r="H103" s="103"/>
      <c r="I103" s="103"/>
      <c r="J103" s="104">
        <f>J196</f>
        <v>0</v>
      </c>
      <c r="L103" s="101"/>
    </row>
    <row r="104" spans="2:12" s="9" customFormat="1" ht="19.899999999999999" customHeight="1">
      <c r="B104" s="101"/>
      <c r="D104" s="102" t="s">
        <v>102</v>
      </c>
      <c r="E104" s="103"/>
      <c r="F104" s="103"/>
      <c r="G104" s="103"/>
      <c r="H104" s="103"/>
      <c r="I104" s="103"/>
      <c r="J104" s="104">
        <f>J202</f>
        <v>0</v>
      </c>
      <c r="L104" s="101"/>
    </row>
    <row r="105" spans="2:12" s="9" customFormat="1" ht="19.899999999999999" customHeight="1">
      <c r="B105" s="101"/>
      <c r="D105" s="102" t="s">
        <v>103</v>
      </c>
      <c r="E105" s="103"/>
      <c r="F105" s="103"/>
      <c r="G105" s="103"/>
      <c r="H105" s="103"/>
      <c r="I105" s="103"/>
      <c r="J105" s="104">
        <f>J211</f>
        <v>0</v>
      </c>
      <c r="L105" s="101"/>
    </row>
    <row r="106" spans="2:12" s="9" customFormat="1" ht="19.899999999999999" customHeight="1">
      <c r="B106" s="101"/>
      <c r="D106" s="102" t="s">
        <v>104</v>
      </c>
      <c r="E106" s="103"/>
      <c r="F106" s="103"/>
      <c r="G106" s="103"/>
      <c r="H106" s="103"/>
      <c r="I106" s="103"/>
      <c r="J106" s="104">
        <f>J225</f>
        <v>0</v>
      </c>
      <c r="L106" s="101"/>
    </row>
    <row r="107" spans="2:12" s="9" customFormat="1" ht="19.899999999999999" customHeight="1">
      <c r="B107" s="101"/>
      <c r="D107" s="102" t="s">
        <v>105</v>
      </c>
      <c r="E107" s="103"/>
      <c r="F107" s="103"/>
      <c r="G107" s="103"/>
      <c r="H107" s="103"/>
      <c r="I107" s="103"/>
      <c r="J107" s="104">
        <f>J228</f>
        <v>0</v>
      </c>
      <c r="L107" s="101"/>
    </row>
    <row r="108" spans="2:12" s="9" customFormat="1" ht="19.899999999999999" customHeight="1">
      <c r="B108" s="101"/>
      <c r="D108" s="102" t="s">
        <v>106</v>
      </c>
      <c r="E108" s="103"/>
      <c r="F108" s="103"/>
      <c r="G108" s="103"/>
      <c r="H108" s="103"/>
      <c r="I108" s="103"/>
      <c r="J108" s="104">
        <f>J230</f>
        <v>0</v>
      </c>
      <c r="L108" s="101"/>
    </row>
    <row r="109" spans="2:12" s="1" customFormat="1" ht="21.75" customHeight="1">
      <c r="B109" s="25"/>
      <c r="L109" s="25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25"/>
    </row>
    <row r="114" spans="2:63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25"/>
    </row>
    <row r="115" spans="2:63" s="1" customFormat="1" ht="24.95" customHeight="1">
      <c r="B115" s="25"/>
      <c r="C115" s="17" t="s">
        <v>107</v>
      </c>
      <c r="L115" s="25"/>
    </row>
    <row r="116" spans="2:63" s="1" customFormat="1" ht="6.95" customHeight="1">
      <c r="B116" s="25"/>
      <c r="L116" s="25"/>
    </row>
    <row r="117" spans="2:63" s="1" customFormat="1" ht="12" customHeight="1">
      <c r="B117" s="25"/>
      <c r="C117" s="22" t="s">
        <v>14</v>
      </c>
      <c r="L117" s="25"/>
    </row>
    <row r="118" spans="2:63" s="1" customFormat="1" ht="16.5" customHeight="1">
      <c r="B118" s="25"/>
      <c r="E118" s="187" t="str">
        <f>E7</f>
        <v>zimní stadion Pardubice</v>
      </c>
      <c r="F118" s="188"/>
      <c r="G118" s="188"/>
      <c r="H118" s="188"/>
      <c r="L118" s="25"/>
    </row>
    <row r="119" spans="2:63" s="1" customFormat="1" ht="12" customHeight="1">
      <c r="B119" s="25"/>
      <c r="C119" s="22" t="s">
        <v>88</v>
      </c>
      <c r="L119" s="25"/>
    </row>
    <row r="120" spans="2:63" s="1" customFormat="1" ht="16.5" customHeight="1">
      <c r="B120" s="25"/>
      <c r="E120" s="167" t="str">
        <f>E9</f>
        <v>40547-ženy - sociální zařízení ženy</v>
      </c>
      <c r="F120" s="189"/>
      <c r="G120" s="189"/>
      <c r="H120" s="189"/>
      <c r="L120" s="25"/>
    </row>
    <row r="121" spans="2:63" s="1" customFormat="1" ht="6.95" customHeight="1">
      <c r="B121" s="25"/>
      <c r="L121" s="25"/>
    </row>
    <row r="122" spans="2:63" s="1" customFormat="1" ht="12" customHeight="1">
      <c r="B122" s="25"/>
      <c r="C122" s="22" t="s">
        <v>18</v>
      </c>
      <c r="F122" s="20" t="str">
        <f>F12</f>
        <v xml:space="preserve"> </v>
      </c>
      <c r="I122" s="22" t="s">
        <v>20</v>
      </c>
      <c r="J122" s="45">
        <f>IF(J12="","",J12)</f>
        <v>0</v>
      </c>
      <c r="L122" s="25"/>
    </row>
    <row r="123" spans="2:63" s="1" customFormat="1" ht="6.95" customHeight="1">
      <c r="B123" s="25"/>
      <c r="L123" s="25"/>
    </row>
    <row r="124" spans="2:63" s="1" customFormat="1" ht="15.2" customHeight="1">
      <c r="B124" s="25"/>
      <c r="C124" s="22" t="s">
        <v>21</v>
      </c>
      <c r="F124" s="20" t="str">
        <f>E15</f>
        <v xml:space="preserve"> </v>
      </c>
      <c r="I124" s="22" t="s">
        <v>26</v>
      </c>
      <c r="J124" s="23" t="str">
        <f>E21</f>
        <v xml:space="preserve"> </v>
      </c>
      <c r="L124" s="25"/>
    </row>
    <row r="125" spans="2:63" s="1" customFormat="1" ht="15.2" customHeight="1">
      <c r="B125" s="25"/>
      <c r="C125" s="22" t="s">
        <v>24</v>
      </c>
      <c r="F125" s="20" t="str">
        <f>IF(E18="","",E18)</f>
        <v xml:space="preserve"> </v>
      </c>
      <c r="I125" s="22" t="s">
        <v>28</v>
      </c>
      <c r="J125" s="23" t="str">
        <f>E24</f>
        <v xml:space="preserve"> </v>
      </c>
      <c r="L125" s="25"/>
    </row>
    <row r="126" spans="2:63" s="1" customFormat="1" ht="10.35" customHeight="1">
      <c r="B126" s="25"/>
      <c r="L126" s="25"/>
    </row>
    <row r="127" spans="2:63" s="10" customFormat="1" ht="29.25" customHeight="1">
      <c r="B127" s="105"/>
      <c r="C127" s="106" t="s">
        <v>108</v>
      </c>
      <c r="D127" s="107" t="s">
        <v>55</v>
      </c>
      <c r="E127" s="107" t="s">
        <v>51</v>
      </c>
      <c r="F127" s="107" t="s">
        <v>52</v>
      </c>
      <c r="G127" s="107" t="s">
        <v>109</v>
      </c>
      <c r="H127" s="107" t="s">
        <v>110</v>
      </c>
      <c r="I127" s="107" t="s">
        <v>111</v>
      </c>
      <c r="J127" s="108" t="s">
        <v>92</v>
      </c>
      <c r="K127" s="109" t="s">
        <v>112</v>
      </c>
      <c r="L127" s="105"/>
      <c r="M127" s="52" t="s">
        <v>1</v>
      </c>
      <c r="N127" s="53" t="s">
        <v>34</v>
      </c>
      <c r="O127" s="53" t="s">
        <v>113</v>
      </c>
      <c r="P127" s="53" t="s">
        <v>114</v>
      </c>
      <c r="Q127" s="53" t="s">
        <v>115</v>
      </c>
      <c r="R127" s="53" t="s">
        <v>116</v>
      </c>
      <c r="S127" s="53" t="s">
        <v>117</v>
      </c>
      <c r="T127" s="54" t="s">
        <v>118</v>
      </c>
    </row>
    <row r="128" spans="2:63" s="1" customFormat="1" ht="22.9" customHeight="1">
      <c r="B128" s="25"/>
      <c r="C128" s="57" t="s">
        <v>119</v>
      </c>
      <c r="J128" s="110">
        <f>BK128</f>
        <v>0</v>
      </c>
      <c r="L128" s="25"/>
      <c r="M128" s="55"/>
      <c r="N128" s="46"/>
      <c r="O128" s="46"/>
      <c r="P128" s="111">
        <f>P129</f>
        <v>112.95299999999999</v>
      </c>
      <c r="Q128" s="46"/>
      <c r="R128" s="111">
        <f>R129</f>
        <v>0.58150450089999994</v>
      </c>
      <c r="S128" s="46"/>
      <c r="T128" s="112">
        <f>T129</f>
        <v>3.6109200000000001</v>
      </c>
      <c r="AT128" s="13" t="s">
        <v>69</v>
      </c>
      <c r="AU128" s="13" t="s">
        <v>94</v>
      </c>
      <c r="BK128" s="113">
        <f>BK129</f>
        <v>0</v>
      </c>
    </row>
    <row r="129" spans="2:65" s="11" customFormat="1" ht="25.9" customHeight="1">
      <c r="B129" s="114"/>
      <c r="D129" s="115" t="s">
        <v>69</v>
      </c>
      <c r="E129" s="116" t="s">
        <v>120</v>
      </c>
      <c r="F129" s="116" t="s">
        <v>121</v>
      </c>
      <c r="J129" s="117">
        <f>BK129</f>
        <v>0</v>
      </c>
      <c r="L129" s="114"/>
      <c r="M129" s="118"/>
      <c r="P129" s="119">
        <f>P130+P146+P161+P183+P190+P196+P202+P211+P225+P228+P230</f>
        <v>112.95299999999999</v>
      </c>
      <c r="R129" s="119">
        <f>R130+R146+R161+R183+R190+R196+R202+R211+R225+R228+R230</f>
        <v>0.58150450089999994</v>
      </c>
      <c r="T129" s="120">
        <f>T130+T146+T161+T183+T190+T196+T202+T211+T225+T228+T230</f>
        <v>3.6109200000000001</v>
      </c>
      <c r="AR129" s="115" t="s">
        <v>80</v>
      </c>
      <c r="AT129" s="121" t="s">
        <v>69</v>
      </c>
      <c r="AU129" s="121" t="s">
        <v>70</v>
      </c>
      <c r="AY129" s="115" t="s">
        <v>122</v>
      </c>
      <c r="BK129" s="122">
        <f>BK130+BK146+BK161+BK183+BK190+BK196+BK202+BK211+BK225+BK228+BK230</f>
        <v>0</v>
      </c>
    </row>
    <row r="130" spans="2:65" s="11" customFormat="1" ht="22.9" customHeight="1">
      <c r="B130" s="114"/>
      <c r="D130" s="115" t="s">
        <v>69</v>
      </c>
      <c r="E130" s="123" t="s">
        <v>123</v>
      </c>
      <c r="F130" s="123" t="s">
        <v>124</v>
      </c>
      <c r="J130" s="124">
        <f>BK130</f>
        <v>0</v>
      </c>
      <c r="L130" s="114"/>
      <c r="M130" s="118"/>
      <c r="P130" s="119">
        <f>SUM(P131:P145)</f>
        <v>18.564999999999998</v>
      </c>
      <c r="R130" s="119">
        <f>SUM(R131:R145)</f>
        <v>2.30647E-2</v>
      </c>
      <c r="T130" s="120">
        <f>SUM(T131:T145)</f>
        <v>0.12333999999999999</v>
      </c>
      <c r="AR130" s="115" t="s">
        <v>80</v>
      </c>
      <c r="AT130" s="121" t="s">
        <v>69</v>
      </c>
      <c r="AU130" s="121" t="s">
        <v>78</v>
      </c>
      <c r="AY130" s="115" t="s">
        <v>122</v>
      </c>
      <c r="BK130" s="122">
        <f>SUM(BK131:BK145)</f>
        <v>0</v>
      </c>
    </row>
    <row r="131" spans="2:65" s="1" customFormat="1" ht="16.5" customHeight="1">
      <c r="B131" s="125"/>
      <c r="C131" s="126" t="s">
        <v>78</v>
      </c>
      <c r="D131" s="126" t="s">
        <v>125</v>
      </c>
      <c r="E131" s="127" t="s">
        <v>126</v>
      </c>
      <c r="F131" s="128" t="s">
        <v>127</v>
      </c>
      <c r="G131" s="129" t="s">
        <v>128</v>
      </c>
      <c r="H131" s="130">
        <v>7</v>
      </c>
      <c r="I131" s="131"/>
      <c r="J131" s="131">
        <f t="shared" ref="J131:J145" si="0">ROUND(I131*H131,1)</f>
        <v>0</v>
      </c>
      <c r="K131" s="132"/>
      <c r="L131" s="25"/>
      <c r="M131" s="133" t="s">
        <v>1</v>
      </c>
      <c r="N131" s="134" t="s">
        <v>35</v>
      </c>
      <c r="O131" s="135">
        <v>0.41299999999999998</v>
      </c>
      <c r="P131" s="135">
        <f t="shared" ref="P131:P145" si="1">O131*H131</f>
        <v>2.891</v>
      </c>
      <c r="Q131" s="135">
        <v>0</v>
      </c>
      <c r="R131" s="135">
        <f t="shared" ref="R131:R145" si="2">Q131*H131</f>
        <v>0</v>
      </c>
      <c r="S131" s="135">
        <v>1.4919999999999999E-2</v>
      </c>
      <c r="T131" s="136">
        <f t="shared" ref="T131:T145" si="3">S131*H131</f>
        <v>0.10443999999999999</v>
      </c>
      <c r="AR131" s="137" t="s">
        <v>129</v>
      </c>
      <c r="AT131" s="137" t="s">
        <v>125</v>
      </c>
      <c r="AU131" s="137" t="s">
        <v>80</v>
      </c>
      <c r="AY131" s="13" t="s">
        <v>122</v>
      </c>
      <c r="BE131" s="138">
        <f t="shared" ref="BE131:BE145" si="4">IF(N131="základní",J131,0)</f>
        <v>0</v>
      </c>
      <c r="BF131" s="138">
        <f t="shared" ref="BF131:BF145" si="5">IF(N131="snížená",J131,0)</f>
        <v>0</v>
      </c>
      <c r="BG131" s="138">
        <f t="shared" ref="BG131:BG145" si="6">IF(N131="zákl. přenesená",J131,0)</f>
        <v>0</v>
      </c>
      <c r="BH131" s="138">
        <f t="shared" ref="BH131:BH145" si="7">IF(N131="sníž. přenesená",J131,0)</f>
        <v>0</v>
      </c>
      <c r="BI131" s="138">
        <f t="shared" ref="BI131:BI145" si="8">IF(N131="nulová",J131,0)</f>
        <v>0</v>
      </c>
      <c r="BJ131" s="13" t="s">
        <v>78</v>
      </c>
      <c r="BK131" s="138">
        <f t="shared" ref="BK131:BK145" si="9">ROUND(I131*H131,1)</f>
        <v>0</v>
      </c>
      <c r="BL131" s="13" t="s">
        <v>129</v>
      </c>
      <c r="BM131" s="137" t="s">
        <v>78</v>
      </c>
    </row>
    <row r="132" spans="2:65" s="1" customFormat="1" ht="16.5" customHeight="1">
      <c r="B132" s="125"/>
      <c r="C132" s="126" t="s">
        <v>80</v>
      </c>
      <c r="D132" s="126" t="s">
        <v>125</v>
      </c>
      <c r="E132" s="127" t="s">
        <v>130</v>
      </c>
      <c r="F132" s="128" t="s">
        <v>131</v>
      </c>
      <c r="G132" s="129" t="s">
        <v>128</v>
      </c>
      <c r="H132" s="130">
        <v>9</v>
      </c>
      <c r="I132" s="131"/>
      <c r="J132" s="131">
        <f t="shared" si="0"/>
        <v>0</v>
      </c>
      <c r="K132" s="132"/>
      <c r="L132" s="25"/>
      <c r="M132" s="133" t="s">
        <v>1</v>
      </c>
      <c r="N132" s="134" t="s">
        <v>35</v>
      </c>
      <c r="O132" s="135">
        <v>3.1E-2</v>
      </c>
      <c r="P132" s="135">
        <f t="shared" si="1"/>
        <v>0.27900000000000003</v>
      </c>
      <c r="Q132" s="135">
        <v>0</v>
      </c>
      <c r="R132" s="135">
        <f t="shared" si="2"/>
        <v>0</v>
      </c>
      <c r="S132" s="135">
        <v>2.0999999999999999E-3</v>
      </c>
      <c r="T132" s="136">
        <f t="shared" si="3"/>
        <v>1.89E-2</v>
      </c>
      <c r="AR132" s="137" t="s">
        <v>129</v>
      </c>
      <c r="AT132" s="137" t="s">
        <v>125</v>
      </c>
      <c r="AU132" s="137" t="s">
        <v>80</v>
      </c>
      <c r="AY132" s="13" t="s">
        <v>122</v>
      </c>
      <c r="BE132" s="138">
        <f t="shared" si="4"/>
        <v>0</v>
      </c>
      <c r="BF132" s="138">
        <f t="shared" si="5"/>
        <v>0</v>
      </c>
      <c r="BG132" s="138">
        <f t="shared" si="6"/>
        <v>0</v>
      </c>
      <c r="BH132" s="138">
        <f t="shared" si="7"/>
        <v>0</v>
      </c>
      <c r="BI132" s="138">
        <f t="shared" si="8"/>
        <v>0</v>
      </c>
      <c r="BJ132" s="13" t="s">
        <v>78</v>
      </c>
      <c r="BK132" s="138">
        <f t="shared" si="9"/>
        <v>0</v>
      </c>
      <c r="BL132" s="13" t="s">
        <v>129</v>
      </c>
      <c r="BM132" s="137" t="s">
        <v>80</v>
      </c>
    </row>
    <row r="133" spans="2:65" s="1" customFormat="1" ht="16.5" customHeight="1">
      <c r="B133" s="125"/>
      <c r="C133" s="126" t="s">
        <v>132</v>
      </c>
      <c r="D133" s="126" t="s">
        <v>125</v>
      </c>
      <c r="E133" s="127" t="s">
        <v>133</v>
      </c>
      <c r="F133" s="128" t="s">
        <v>134</v>
      </c>
      <c r="G133" s="129" t="s">
        <v>135</v>
      </c>
      <c r="H133" s="130">
        <v>1</v>
      </c>
      <c r="I133" s="131"/>
      <c r="J133" s="131">
        <f t="shared" si="0"/>
        <v>0</v>
      </c>
      <c r="K133" s="132"/>
      <c r="L133" s="25"/>
      <c r="M133" s="133" t="s">
        <v>1</v>
      </c>
      <c r="N133" s="134" t="s">
        <v>35</v>
      </c>
      <c r="O133" s="135">
        <v>0.34200000000000003</v>
      </c>
      <c r="P133" s="135">
        <f t="shared" si="1"/>
        <v>0.34200000000000003</v>
      </c>
      <c r="Q133" s="135">
        <v>5.0060000000000002E-4</v>
      </c>
      <c r="R133" s="135">
        <f t="shared" si="2"/>
        <v>5.0060000000000002E-4</v>
      </c>
      <c r="S133" s="135">
        <v>0</v>
      </c>
      <c r="T133" s="136">
        <f t="shared" si="3"/>
        <v>0</v>
      </c>
      <c r="AR133" s="137" t="s">
        <v>129</v>
      </c>
      <c r="AT133" s="137" t="s">
        <v>125</v>
      </c>
      <c r="AU133" s="137" t="s">
        <v>80</v>
      </c>
      <c r="AY133" s="13" t="s">
        <v>122</v>
      </c>
      <c r="BE133" s="138">
        <f t="shared" si="4"/>
        <v>0</v>
      </c>
      <c r="BF133" s="138">
        <f t="shared" si="5"/>
        <v>0</v>
      </c>
      <c r="BG133" s="138">
        <f t="shared" si="6"/>
        <v>0</v>
      </c>
      <c r="BH133" s="138">
        <f t="shared" si="7"/>
        <v>0</v>
      </c>
      <c r="BI133" s="138">
        <f t="shared" si="8"/>
        <v>0</v>
      </c>
      <c r="BJ133" s="13" t="s">
        <v>78</v>
      </c>
      <c r="BK133" s="138">
        <f t="shared" si="9"/>
        <v>0</v>
      </c>
      <c r="BL133" s="13" t="s">
        <v>129</v>
      </c>
      <c r="BM133" s="137" t="s">
        <v>532</v>
      </c>
    </row>
    <row r="134" spans="2:65" s="1" customFormat="1" ht="16.5" customHeight="1">
      <c r="B134" s="125"/>
      <c r="C134" s="126" t="s">
        <v>129</v>
      </c>
      <c r="D134" s="126" t="s">
        <v>125</v>
      </c>
      <c r="E134" s="127" t="s">
        <v>136</v>
      </c>
      <c r="F134" s="128" t="s">
        <v>137</v>
      </c>
      <c r="G134" s="129" t="s">
        <v>135</v>
      </c>
      <c r="H134" s="130">
        <v>1</v>
      </c>
      <c r="I134" s="131"/>
      <c r="J134" s="131">
        <f t="shared" si="0"/>
        <v>0</v>
      </c>
      <c r="K134" s="132"/>
      <c r="L134" s="25"/>
      <c r="M134" s="133" t="s">
        <v>1</v>
      </c>
      <c r="N134" s="134" t="s">
        <v>35</v>
      </c>
      <c r="O134" s="135">
        <v>0.34200000000000003</v>
      </c>
      <c r="P134" s="135">
        <f t="shared" si="1"/>
        <v>0.34200000000000003</v>
      </c>
      <c r="Q134" s="135">
        <v>1.7906E-3</v>
      </c>
      <c r="R134" s="135">
        <f t="shared" si="2"/>
        <v>1.7906E-3</v>
      </c>
      <c r="S134" s="135">
        <v>0</v>
      </c>
      <c r="T134" s="136">
        <f t="shared" si="3"/>
        <v>0</v>
      </c>
      <c r="AR134" s="137" t="s">
        <v>129</v>
      </c>
      <c r="AT134" s="137" t="s">
        <v>125</v>
      </c>
      <c r="AU134" s="137" t="s">
        <v>80</v>
      </c>
      <c r="AY134" s="13" t="s">
        <v>122</v>
      </c>
      <c r="BE134" s="138">
        <f t="shared" si="4"/>
        <v>0</v>
      </c>
      <c r="BF134" s="138">
        <f t="shared" si="5"/>
        <v>0</v>
      </c>
      <c r="BG134" s="138">
        <f t="shared" si="6"/>
        <v>0</v>
      </c>
      <c r="BH134" s="138">
        <f t="shared" si="7"/>
        <v>0</v>
      </c>
      <c r="BI134" s="138">
        <f t="shared" si="8"/>
        <v>0</v>
      </c>
      <c r="BJ134" s="13" t="s">
        <v>78</v>
      </c>
      <c r="BK134" s="138">
        <f t="shared" si="9"/>
        <v>0</v>
      </c>
      <c r="BL134" s="13" t="s">
        <v>129</v>
      </c>
      <c r="BM134" s="137" t="s">
        <v>138</v>
      </c>
    </row>
    <row r="135" spans="2:65" s="1" customFormat="1" ht="21.75" customHeight="1">
      <c r="B135" s="125"/>
      <c r="C135" s="126" t="s">
        <v>138</v>
      </c>
      <c r="D135" s="126" t="s">
        <v>125</v>
      </c>
      <c r="E135" s="127" t="s">
        <v>139</v>
      </c>
      <c r="F135" s="128" t="s">
        <v>140</v>
      </c>
      <c r="G135" s="129" t="s">
        <v>128</v>
      </c>
      <c r="H135" s="130">
        <v>4</v>
      </c>
      <c r="I135" s="131"/>
      <c r="J135" s="131">
        <f t="shared" si="0"/>
        <v>0</v>
      </c>
      <c r="K135" s="132"/>
      <c r="L135" s="25"/>
      <c r="M135" s="133" t="s">
        <v>1</v>
      </c>
      <c r="N135" s="134" t="s">
        <v>35</v>
      </c>
      <c r="O135" s="135">
        <v>0.65900000000000003</v>
      </c>
      <c r="P135" s="135">
        <f t="shared" si="1"/>
        <v>2.6360000000000001</v>
      </c>
      <c r="Q135" s="135">
        <v>4.1189999999999998E-4</v>
      </c>
      <c r="R135" s="135">
        <f t="shared" si="2"/>
        <v>1.6475999999999999E-3</v>
      </c>
      <c r="S135" s="135">
        <v>0</v>
      </c>
      <c r="T135" s="136">
        <f t="shared" si="3"/>
        <v>0</v>
      </c>
      <c r="AR135" s="137" t="s">
        <v>129</v>
      </c>
      <c r="AT135" s="137" t="s">
        <v>125</v>
      </c>
      <c r="AU135" s="137" t="s">
        <v>80</v>
      </c>
      <c r="AY135" s="13" t="s">
        <v>122</v>
      </c>
      <c r="BE135" s="138">
        <f t="shared" si="4"/>
        <v>0</v>
      </c>
      <c r="BF135" s="138">
        <f t="shared" si="5"/>
        <v>0</v>
      </c>
      <c r="BG135" s="138">
        <f t="shared" si="6"/>
        <v>0</v>
      </c>
      <c r="BH135" s="138">
        <f t="shared" si="7"/>
        <v>0</v>
      </c>
      <c r="BI135" s="138">
        <f t="shared" si="8"/>
        <v>0</v>
      </c>
      <c r="BJ135" s="13" t="s">
        <v>78</v>
      </c>
      <c r="BK135" s="138">
        <f t="shared" si="9"/>
        <v>0</v>
      </c>
      <c r="BL135" s="13" t="s">
        <v>129</v>
      </c>
      <c r="BM135" s="137" t="s">
        <v>141</v>
      </c>
    </row>
    <row r="136" spans="2:65" s="1" customFormat="1" ht="21.75" customHeight="1">
      <c r="B136" s="125"/>
      <c r="C136" s="126" t="s">
        <v>141</v>
      </c>
      <c r="D136" s="126" t="s">
        <v>125</v>
      </c>
      <c r="E136" s="127" t="s">
        <v>142</v>
      </c>
      <c r="F136" s="128" t="s">
        <v>143</v>
      </c>
      <c r="G136" s="129" t="s">
        <v>128</v>
      </c>
      <c r="H136" s="130">
        <v>5</v>
      </c>
      <c r="I136" s="131"/>
      <c r="J136" s="131">
        <f t="shared" si="0"/>
        <v>0</v>
      </c>
      <c r="K136" s="132"/>
      <c r="L136" s="25"/>
      <c r="M136" s="133" t="s">
        <v>1</v>
      </c>
      <c r="N136" s="134" t="s">
        <v>35</v>
      </c>
      <c r="O136" s="135">
        <v>0.72799999999999998</v>
      </c>
      <c r="P136" s="135">
        <f t="shared" si="1"/>
        <v>3.6399999999999997</v>
      </c>
      <c r="Q136" s="135">
        <v>4.7649999999999998E-4</v>
      </c>
      <c r="R136" s="135">
        <f t="shared" si="2"/>
        <v>2.3825000000000001E-3</v>
      </c>
      <c r="S136" s="135">
        <v>0</v>
      </c>
      <c r="T136" s="136">
        <f t="shared" si="3"/>
        <v>0</v>
      </c>
      <c r="AR136" s="137" t="s">
        <v>129</v>
      </c>
      <c r="AT136" s="137" t="s">
        <v>125</v>
      </c>
      <c r="AU136" s="137" t="s">
        <v>80</v>
      </c>
      <c r="AY136" s="13" t="s">
        <v>122</v>
      </c>
      <c r="BE136" s="138">
        <f t="shared" si="4"/>
        <v>0</v>
      </c>
      <c r="BF136" s="138">
        <f t="shared" si="5"/>
        <v>0</v>
      </c>
      <c r="BG136" s="138">
        <f t="shared" si="6"/>
        <v>0</v>
      </c>
      <c r="BH136" s="138">
        <f t="shared" si="7"/>
        <v>0</v>
      </c>
      <c r="BI136" s="138">
        <f t="shared" si="8"/>
        <v>0</v>
      </c>
      <c r="BJ136" s="13" t="s">
        <v>78</v>
      </c>
      <c r="BK136" s="138">
        <f t="shared" si="9"/>
        <v>0</v>
      </c>
      <c r="BL136" s="13" t="s">
        <v>129</v>
      </c>
      <c r="BM136" s="137" t="s">
        <v>145</v>
      </c>
    </row>
    <row r="137" spans="2:65" s="1" customFormat="1" ht="21.75" customHeight="1">
      <c r="B137" s="125"/>
      <c r="C137" s="126" t="s">
        <v>145</v>
      </c>
      <c r="D137" s="126" t="s">
        <v>125</v>
      </c>
      <c r="E137" s="127" t="s">
        <v>146</v>
      </c>
      <c r="F137" s="128" t="s">
        <v>147</v>
      </c>
      <c r="G137" s="129" t="s">
        <v>128</v>
      </c>
      <c r="H137" s="130">
        <v>7</v>
      </c>
      <c r="I137" s="131"/>
      <c r="J137" s="131">
        <f t="shared" si="0"/>
        <v>0</v>
      </c>
      <c r="K137" s="132"/>
      <c r="L137" s="25"/>
      <c r="M137" s="133" t="s">
        <v>1</v>
      </c>
      <c r="N137" s="134" t="s">
        <v>35</v>
      </c>
      <c r="O137" s="135">
        <v>0.83199999999999996</v>
      </c>
      <c r="P137" s="135">
        <f t="shared" si="1"/>
        <v>5.8239999999999998</v>
      </c>
      <c r="Q137" s="135">
        <v>2.2361999999999998E-3</v>
      </c>
      <c r="R137" s="135">
        <f t="shared" si="2"/>
        <v>1.5653399999999998E-2</v>
      </c>
      <c r="S137" s="135">
        <v>0</v>
      </c>
      <c r="T137" s="136">
        <f t="shared" si="3"/>
        <v>0</v>
      </c>
      <c r="AR137" s="137" t="s">
        <v>129</v>
      </c>
      <c r="AT137" s="137" t="s">
        <v>125</v>
      </c>
      <c r="AU137" s="137" t="s">
        <v>80</v>
      </c>
      <c r="AY137" s="13" t="s">
        <v>122</v>
      </c>
      <c r="BE137" s="138">
        <f t="shared" si="4"/>
        <v>0</v>
      </c>
      <c r="BF137" s="138">
        <f t="shared" si="5"/>
        <v>0</v>
      </c>
      <c r="BG137" s="138">
        <f t="shared" si="6"/>
        <v>0</v>
      </c>
      <c r="BH137" s="138">
        <f t="shared" si="7"/>
        <v>0</v>
      </c>
      <c r="BI137" s="138">
        <f t="shared" si="8"/>
        <v>0</v>
      </c>
      <c r="BJ137" s="13" t="s">
        <v>78</v>
      </c>
      <c r="BK137" s="138">
        <f t="shared" si="9"/>
        <v>0</v>
      </c>
      <c r="BL137" s="13" t="s">
        <v>129</v>
      </c>
      <c r="BM137" s="137" t="s">
        <v>148</v>
      </c>
    </row>
    <row r="138" spans="2:65" s="1" customFormat="1" ht="16.5" customHeight="1">
      <c r="B138" s="125"/>
      <c r="C138" s="126" t="s">
        <v>148</v>
      </c>
      <c r="D138" s="126" t="s">
        <v>125</v>
      </c>
      <c r="E138" s="127" t="s">
        <v>149</v>
      </c>
      <c r="F138" s="128" t="s">
        <v>150</v>
      </c>
      <c r="G138" s="129" t="s">
        <v>135</v>
      </c>
      <c r="H138" s="130">
        <v>2</v>
      </c>
      <c r="I138" s="131"/>
      <c r="J138" s="131">
        <f t="shared" si="0"/>
        <v>0</v>
      </c>
      <c r="K138" s="132"/>
      <c r="L138" s="25"/>
      <c r="M138" s="133" t="s">
        <v>1</v>
      </c>
      <c r="N138" s="134" t="s">
        <v>35</v>
      </c>
      <c r="O138" s="135">
        <v>0.157</v>
      </c>
      <c r="P138" s="135">
        <f t="shared" si="1"/>
        <v>0.314</v>
      </c>
      <c r="Q138" s="135">
        <v>0</v>
      </c>
      <c r="R138" s="135">
        <f t="shared" si="2"/>
        <v>0</v>
      </c>
      <c r="S138" s="135">
        <v>0</v>
      </c>
      <c r="T138" s="136">
        <f t="shared" si="3"/>
        <v>0</v>
      </c>
      <c r="AR138" s="137" t="s">
        <v>129</v>
      </c>
      <c r="AT138" s="137" t="s">
        <v>125</v>
      </c>
      <c r="AU138" s="137" t="s">
        <v>80</v>
      </c>
      <c r="AY138" s="13" t="s">
        <v>122</v>
      </c>
      <c r="BE138" s="138">
        <f t="shared" si="4"/>
        <v>0</v>
      </c>
      <c r="BF138" s="138">
        <f t="shared" si="5"/>
        <v>0</v>
      </c>
      <c r="BG138" s="138">
        <f t="shared" si="6"/>
        <v>0</v>
      </c>
      <c r="BH138" s="138">
        <f t="shared" si="7"/>
        <v>0</v>
      </c>
      <c r="BI138" s="138">
        <f t="shared" si="8"/>
        <v>0</v>
      </c>
      <c r="BJ138" s="13" t="s">
        <v>78</v>
      </c>
      <c r="BK138" s="138">
        <f t="shared" si="9"/>
        <v>0</v>
      </c>
      <c r="BL138" s="13" t="s">
        <v>129</v>
      </c>
      <c r="BM138" s="137" t="s">
        <v>151</v>
      </c>
    </row>
    <row r="139" spans="2:65" s="1" customFormat="1" ht="16.5" customHeight="1">
      <c r="B139" s="125"/>
      <c r="C139" s="126" t="s">
        <v>151</v>
      </c>
      <c r="D139" s="126" t="s">
        <v>125</v>
      </c>
      <c r="E139" s="127" t="s">
        <v>152</v>
      </c>
      <c r="F139" s="128" t="s">
        <v>153</v>
      </c>
      <c r="G139" s="129" t="s">
        <v>135</v>
      </c>
      <c r="H139" s="130">
        <v>1</v>
      </c>
      <c r="I139" s="131"/>
      <c r="J139" s="131">
        <f t="shared" si="0"/>
        <v>0</v>
      </c>
      <c r="K139" s="132"/>
      <c r="L139" s="25"/>
      <c r="M139" s="133" t="s">
        <v>1</v>
      </c>
      <c r="N139" s="134" t="s">
        <v>35</v>
      </c>
      <c r="O139" s="135">
        <v>0.17399999999999999</v>
      </c>
      <c r="P139" s="135">
        <f t="shared" si="1"/>
        <v>0.17399999999999999</v>
      </c>
      <c r="Q139" s="135">
        <v>0</v>
      </c>
      <c r="R139" s="135">
        <f t="shared" si="2"/>
        <v>0</v>
      </c>
      <c r="S139" s="135">
        <v>0</v>
      </c>
      <c r="T139" s="136">
        <f t="shared" si="3"/>
        <v>0</v>
      </c>
      <c r="AR139" s="137" t="s">
        <v>129</v>
      </c>
      <c r="AT139" s="137" t="s">
        <v>125</v>
      </c>
      <c r="AU139" s="137" t="s">
        <v>80</v>
      </c>
      <c r="AY139" s="13" t="s">
        <v>122</v>
      </c>
      <c r="BE139" s="138">
        <f t="shared" si="4"/>
        <v>0</v>
      </c>
      <c r="BF139" s="138">
        <f t="shared" si="5"/>
        <v>0</v>
      </c>
      <c r="BG139" s="138">
        <f t="shared" si="6"/>
        <v>0</v>
      </c>
      <c r="BH139" s="138">
        <f t="shared" si="7"/>
        <v>0</v>
      </c>
      <c r="BI139" s="138">
        <f t="shared" si="8"/>
        <v>0</v>
      </c>
      <c r="BJ139" s="13" t="s">
        <v>78</v>
      </c>
      <c r="BK139" s="138">
        <f t="shared" si="9"/>
        <v>0</v>
      </c>
      <c r="BL139" s="13" t="s">
        <v>129</v>
      </c>
      <c r="BM139" s="137" t="s">
        <v>533</v>
      </c>
    </row>
    <row r="140" spans="2:65" s="1" customFormat="1" ht="21.75" customHeight="1">
      <c r="B140" s="125"/>
      <c r="C140" s="126" t="s">
        <v>155</v>
      </c>
      <c r="D140" s="126" t="s">
        <v>125</v>
      </c>
      <c r="E140" s="127" t="s">
        <v>156</v>
      </c>
      <c r="F140" s="128" t="s">
        <v>157</v>
      </c>
      <c r="G140" s="129" t="s">
        <v>135</v>
      </c>
      <c r="H140" s="130">
        <v>3</v>
      </c>
      <c r="I140" s="131"/>
      <c r="J140" s="131">
        <f t="shared" si="0"/>
        <v>0</v>
      </c>
      <c r="K140" s="132"/>
      <c r="L140" s="25"/>
      <c r="M140" s="133" t="s">
        <v>1</v>
      </c>
      <c r="N140" s="134" t="s">
        <v>35</v>
      </c>
      <c r="O140" s="135">
        <v>0.25900000000000001</v>
      </c>
      <c r="P140" s="135">
        <f t="shared" si="1"/>
        <v>0.77700000000000002</v>
      </c>
      <c r="Q140" s="135">
        <v>0</v>
      </c>
      <c r="R140" s="135">
        <f t="shared" si="2"/>
        <v>0</v>
      </c>
      <c r="S140" s="135">
        <v>0</v>
      </c>
      <c r="T140" s="136">
        <f t="shared" si="3"/>
        <v>0</v>
      </c>
      <c r="AR140" s="137" t="s">
        <v>129</v>
      </c>
      <c r="AT140" s="137" t="s">
        <v>125</v>
      </c>
      <c r="AU140" s="137" t="s">
        <v>80</v>
      </c>
      <c r="AY140" s="13" t="s">
        <v>122</v>
      </c>
      <c r="BE140" s="138">
        <f t="shared" si="4"/>
        <v>0</v>
      </c>
      <c r="BF140" s="138">
        <f t="shared" si="5"/>
        <v>0</v>
      </c>
      <c r="BG140" s="138">
        <f t="shared" si="6"/>
        <v>0</v>
      </c>
      <c r="BH140" s="138">
        <f t="shared" si="7"/>
        <v>0</v>
      </c>
      <c r="BI140" s="138">
        <f t="shared" si="8"/>
        <v>0</v>
      </c>
      <c r="BJ140" s="13" t="s">
        <v>78</v>
      </c>
      <c r="BK140" s="138">
        <f t="shared" si="9"/>
        <v>0</v>
      </c>
      <c r="BL140" s="13" t="s">
        <v>129</v>
      </c>
      <c r="BM140" s="137" t="s">
        <v>158</v>
      </c>
    </row>
    <row r="141" spans="2:65" s="1" customFormat="1" ht="21.75" customHeight="1">
      <c r="B141" s="125"/>
      <c r="C141" s="126" t="s">
        <v>158</v>
      </c>
      <c r="D141" s="126" t="s">
        <v>125</v>
      </c>
      <c r="E141" s="127" t="s">
        <v>159</v>
      </c>
      <c r="F141" s="128" t="s">
        <v>534</v>
      </c>
      <c r="G141" s="129" t="s">
        <v>135</v>
      </c>
      <c r="H141" s="130">
        <v>1</v>
      </c>
      <c r="I141" s="131"/>
      <c r="J141" s="131">
        <f t="shared" si="0"/>
        <v>0</v>
      </c>
      <c r="K141" s="132"/>
      <c r="L141" s="25"/>
      <c r="M141" s="133" t="s">
        <v>1</v>
      </c>
      <c r="N141" s="134" t="s">
        <v>35</v>
      </c>
      <c r="O141" s="135">
        <v>0.46500000000000002</v>
      </c>
      <c r="P141" s="135">
        <f t="shared" si="1"/>
        <v>0.46500000000000002</v>
      </c>
      <c r="Q141" s="135">
        <v>9.2000000000000003E-4</v>
      </c>
      <c r="R141" s="135">
        <f t="shared" si="2"/>
        <v>9.2000000000000003E-4</v>
      </c>
      <c r="S141" s="135">
        <v>0</v>
      </c>
      <c r="T141" s="136">
        <f t="shared" si="3"/>
        <v>0</v>
      </c>
      <c r="AR141" s="137" t="s">
        <v>161</v>
      </c>
      <c r="AT141" s="137" t="s">
        <v>125</v>
      </c>
      <c r="AU141" s="137" t="s">
        <v>80</v>
      </c>
      <c r="AY141" s="13" t="s">
        <v>122</v>
      </c>
      <c r="BE141" s="138">
        <f t="shared" si="4"/>
        <v>0</v>
      </c>
      <c r="BF141" s="138">
        <f t="shared" si="5"/>
        <v>0</v>
      </c>
      <c r="BG141" s="138">
        <f t="shared" si="6"/>
        <v>0</v>
      </c>
      <c r="BH141" s="138">
        <f t="shared" si="7"/>
        <v>0</v>
      </c>
      <c r="BI141" s="138">
        <f t="shared" si="8"/>
        <v>0</v>
      </c>
      <c r="BJ141" s="13" t="s">
        <v>78</v>
      </c>
      <c r="BK141" s="138">
        <f t="shared" si="9"/>
        <v>0</v>
      </c>
      <c r="BL141" s="13" t="s">
        <v>161</v>
      </c>
      <c r="BM141" s="137" t="s">
        <v>535</v>
      </c>
    </row>
    <row r="142" spans="2:65" s="1" customFormat="1" ht="24.2" customHeight="1">
      <c r="B142" s="125"/>
      <c r="C142" s="126" t="s">
        <v>163</v>
      </c>
      <c r="D142" s="126" t="s">
        <v>125</v>
      </c>
      <c r="E142" s="127" t="s">
        <v>164</v>
      </c>
      <c r="F142" s="128" t="s">
        <v>165</v>
      </c>
      <c r="G142" s="129" t="s">
        <v>135</v>
      </c>
      <c r="H142" s="130">
        <v>1</v>
      </c>
      <c r="I142" s="131"/>
      <c r="J142" s="131">
        <f t="shared" si="0"/>
        <v>0</v>
      </c>
      <c r="K142" s="132"/>
      <c r="L142" s="25"/>
      <c r="M142" s="133" t="s">
        <v>1</v>
      </c>
      <c r="N142" s="134" t="s">
        <v>35</v>
      </c>
      <c r="O142" s="135">
        <v>0.113</v>
      </c>
      <c r="P142" s="135">
        <f t="shared" si="1"/>
        <v>0.113</v>
      </c>
      <c r="Q142" s="135">
        <v>1.7000000000000001E-4</v>
      </c>
      <c r="R142" s="135">
        <f t="shared" si="2"/>
        <v>1.7000000000000001E-4</v>
      </c>
      <c r="S142" s="135">
        <v>0</v>
      </c>
      <c r="T142" s="136">
        <f t="shared" si="3"/>
        <v>0</v>
      </c>
      <c r="AR142" s="137" t="s">
        <v>129</v>
      </c>
      <c r="AT142" s="137" t="s">
        <v>125</v>
      </c>
      <c r="AU142" s="137" t="s">
        <v>80</v>
      </c>
      <c r="AY142" s="13" t="s">
        <v>122</v>
      </c>
      <c r="BE142" s="138">
        <f t="shared" si="4"/>
        <v>0</v>
      </c>
      <c r="BF142" s="138">
        <f t="shared" si="5"/>
        <v>0</v>
      </c>
      <c r="BG142" s="138">
        <f t="shared" si="6"/>
        <v>0</v>
      </c>
      <c r="BH142" s="138">
        <f t="shared" si="7"/>
        <v>0</v>
      </c>
      <c r="BI142" s="138">
        <f t="shared" si="8"/>
        <v>0</v>
      </c>
      <c r="BJ142" s="13" t="s">
        <v>78</v>
      </c>
      <c r="BK142" s="138">
        <f t="shared" si="9"/>
        <v>0</v>
      </c>
      <c r="BL142" s="13" t="s">
        <v>129</v>
      </c>
      <c r="BM142" s="137" t="s">
        <v>163</v>
      </c>
    </row>
    <row r="143" spans="2:65" s="1" customFormat="1" ht="21.75" customHeight="1">
      <c r="B143" s="125"/>
      <c r="C143" s="126" t="s">
        <v>166</v>
      </c>
      <c r="D143" s="126" t="s">
        <v>125</v>
      </c>
      <c r="E143" s="127" t="s">
        <v>167</v>
      </c>
      <c r="F143" s="128" t="s">
        <v>168</v>
      </c>
      <c r="G143" s="129" t="s">
        <v>128</v>
      </c>
      <c r="H143" s="130">
        <v>16</v>
      </c>
      <c r="I143" s="131"/>
      <c r="J143" s="131">
        <f t="shared" si="0"/>
        <v>0</v>
      </c>
      <c r="K143" s="132"/>
      <c r="L143" s="25"/>
      <c r="M143" s="133" t="s">
        <v>1</v>
      </c>
      <c r="N143" s="134" t="s">
        <v>35</v>
      </c>
      <c r="O143" s="135">
        <v>4.8000000000000001E-2</v>
      </c>
      <c r="P143" s="135">
        <f t="shared" si="1"/>
        <v>0.76800000000000002</v>
      </c>
      <c r="Q143" s="135">
        <v>0</v>
      </c>
      <c r="R143" s="135">
        <f t="shared" si="2"/>
        <v>0</v>
      </c>
      <c r="S143" s="135">
        <v>0</v>
      </c>
      <c r="T143" s="136">
        <f t="shared" si="3"/>
        <v>0</v>
      </c>
      <c r="AR143" s="137" t="s">
        <v>129</v>
      </c>
      <c r="AT143" s="137" t="s">
        <v>125</v>
      </c>
      <c r="AU143" s="137" t="s">
        <v>80</v>
      </c>
      <c r="AY143" s="13" t="s">
        <v>122</v>
      </c>
      <c r="BE143" s="138">
        <f t="shared" si="4"/>
        <v>0</v>
      </c>
      <c r="BF143" s="138">
        <f t="shared" si="5"/>
        <v>0</v>
      </c>
      <c r="BG143" s="138">
        <f t="shared" si="6"/>
        <v>0</v>
      </c>
      <c r="BH143" s="138">
        <f t="shared" si="7"/>
        <v>0</v>
      </c>
      <c r="BI143" s="138">
        <f t="shared" si="8"/>
        <v>0</v>
      </c>
      <c r="BJ143" s="13" t="s">
        <v>78</v>
      </c>
      <c r="BK143" s="138">
        <f t="shared" si="9"/>
        <v>0</v>
      </c>
      <c r="BL143" s="13" t="s">
        <v>129</v>
      </c>
      <c r="BM143" s="137" t="s">
        <v>166</v>
      </c>
    </row>
    <row r="144" spans="2:65" s="1" customFormat="1" ht="16.5" customHeight="1">
      <c r="B144" s="125"/>
      <c r="C144" s="126" t="s">
        <v>169</v>
      </c>
      <c r="D144" s="126" t="s">
        <v>125</v>
      </c>
      <c r="E144" s="127" t="s">
        <v>170</v>
      </c>
      <c r="F144" s="128" t="s">
        <v>171</v>
      </c>
      <c r="G144" s="129" t="s">
        <v>128</v>
      </c>
      <c r="H144" s="130">
        <v>2</v>
      </c>
      <c r="I144" s="131"/>
      <c r="J144" s="131">
        <f t="shared" si="0"/>
        <v>0</v>
      </c>
      <c r="K144" s="132"/>
      <c r="L144" s="25"/>
      <c r="M144" s="133" t="s">
        <v>1</v>
      </c>
      <c r="N144" s="134" t="s">
        <v>35</v>
      </c>
      <c r="O144" s="135">
        <v>0</v>
      </c>
      <c r="P144" s="135">
        <f t="shared" si="1"/>
        <v>0</v>
      </c>
      <c r="Q144" s="135">
        <v>0</v>
      </c>
      <c r="R144" s="135">
        <f t="shared" si="2"/>
        <v>0</v>
      </c>
      <c r="S144" s="135">
        <v>0</v>
      </c>
      <c r="T144" s="136">
        <f t="shared" si="3"/>
        <v>0</v>
      </c>
      <c r="AR144" s="137" t="s">
        <v>129</v>
      </c>
      <c r="AT144" s="137" t="s">
        <v>125</v>
      </c>
      <c r="AU144" s="137" t="s">
        <v>80</v>
      </c>
      <c r="AY144" s="13" t="s">
        <v>122</v>
      </c>
      <c r="BE144" s="138">
        <f t="shared" si="4"/>
        <v>0</v>
      </c>
      <c r="BF144" s="138">
        <f t="shared" si="5"/>
        <v>0</v>
      </c>
      <c r="BG144" s="138">
        <f t="shared" si="6"/>
        <v>0</v>
      </c>
      <c r="BH144" s="138">
        <f t="shared" si="7"/>
        <v>0</v>
      </c>
      <c r="BI144" s="138">
        <f t="shared" si="8"/>
        <v>0</v>
      </c>
      <c r="BJ144" s="13" t="s">
        <v>78</v>
      </c>
      <c r="BK144" s="138">
        <f t="shared" si="9"/>
        <v>0</v>
      </c>
      <c r="BL144" s="13" t="s">
        <v>129</v>
      </c>
      <c r="BM144" s="137" t="s">
        <v>169</v>
      </c>
    </row>
    <row r="145" spans="2:65" s="1" customFormat="1" ht="24.2" customHeight="1">
      <c r="B145" s="125"/>
      <c r="C145" s="126" t="s">
        <v>8</v>
      </c>
      <c r="D145" s="126" t="s">
        <v>125</v>
      </c>
      <c r="E145" s="127" t="s">
        <v>172</v>
      </c>
      <c r="F145" s="128" t="s">
        <v>173</v>
      </c>
      <c r="G145" s="129" t="s">
        <v>174</v>
      </c>
      <c r="H145" s="130"/>
      <c r="I145" s="131"/>
      <c r="J145" s="131">
        <f t="shared" si="0"/>
        <v>0</v>
      </c>
      <c r="K145" s="132"/>
      <c r="L145" s="25"/>
      <c r="M145" s="133" t="s">
        <v>1</v>
      </c>
      <c r="N145" s="134" t="s">
        <v>35</v>
      </c>
      <c r="O145" s="135">
        <v>0</v>
      </c>
      <c r="P145" s="135">
        <f t="shared" si="1"/>
        <v>0</v>
      </c>
      <c r="Q145" s="135">
        <v>0</v>
      </c>
      <c r="R145" s="135">
        <f t="shared" si="2"/>
        <v>0</v>
      </c>
      <c r="S145" s="135">
        <v>0</v>
      </c>
      <c r="T145" s="136">
        <f t="shared" si="3"/>
        <v>0</v>
      </c>
      <c r="AR145" s="137" t="s">
        <v>161</v>
      </c>
      <c r="AT145" s="137" t="s">
        <v>125</v>
      </c>
      <c r="AU145" s="137" t="s">
        <v>80</v>
      </c>
      <c r="AY145" s="13" t="s">
        <v>122</v>
      </c>
      <c r="BE145" s="138">
        <f t="shared" si="4"/>
        <v>0</v>
      </c>
      <c r="BF145" s="138">
        <f t="shared" si="5"/>
        <v>0</v>
      </c>
      <c r="BG145" s="138">
        <f t="shared" si="6"/>
        <v>0</v>
      </c>
      <c r="BH145" s="138">
        <f t="shared" si="7"/>
        <v>0</v>
      </c>
      <c r="BI145" s="138">
        <f t="shared" si="8"/>
        <v>0</v>
      </c>
      <c r="BJ145" s="13" t="s">
        <v>78</v>
      </c>
      <c r="BK145" s="138">
        <f t="shared" si="9"/>
        <v>0</v>
      </c>
      <c r="BL145" s="13" t="s">
        <v>161</v>
      </c>
      <c r="BM145" s="137" t="s">
        <v>161</v>
      </c>
    </row>
    <row r="146" spans="2:65" s="11" customFormat="1" ht="22.9" customHeight="1">
      <c r="B146" s="114"/>
      <c r="D146" s="115" t="s">
        <v>69</v>
      </c>
      <c r="E146" s="123" t="s">
        <v>175</v>
      </c>
      <c r="F146" s="123" t="s">
        <v>176</v>
      </c>
      <c r="J146" s="124">
        <f>BK146</f>
        <v>0</v>
      </c>
      <c r="L146" s="114"/>
      <c r="M146" s="118"/>
      <c r="P146" s="119">
        <f>SUM(P147:P160)</f>
        <v>29.130999999999997</v>
      </c>
      <c r="R146" s="119">
        <f>SUM(R147:R160)</f>
        <v>3.3277907500000002E-2</v>
      </c>
      <c r="T146" s="120">
        <f>SUM(T147:T160)</f>
        <v>5.0310000000000001E-2</v>
      </c>
      <c r="AR146" s="115" t="s">
        <v>80</v>
      </c>
      <c r="AT146" s="121" t="s">
        <v>69</v>
      </c>
      <c r="AU146" s="121" t="s">
        <v>78</v>
      </c>
      <c r="AY146" s="115" t="s">
        <v>122</v>
      </c>
      <c r="BK146" s="122">
        <f>SUM(BK147:BK160)</f>
        <v>0</v>
      </c>
    </row>
    <row r="147" spans="2:65" s="1" customFormat="1" ht="16.5" customHeight="1">
      <c r="B147" s="125"/>
      <c r="C147" s="126" t="s">
        <v>161</v>
      </c>
      <c r="D147" s="126" t="s">
        <v>125</v>
      </c>
      <c r="E147" s="127" t="s">
        <v>177</v>
      </c>
      <c r="F147" s="128" t="s">
        <v>178</v>
      </c>
      <c r="G147" s="129" t="s">
        <v>128</v>
      </c>
      <c r="H147" s="130">
        <v>23</v>
      </c>
      <c r="I147" s="131"/>
      <c r="J147" s="131">
        <f t="shared" ref="J147:J160" si="10">ROUND(I147*H147,1)</f>
        <v>0</v>
      </c>
      <c r="K147" s="132"/>
      <c r="L147" s="25"/>
      <c r="M147" s="133" t="s">
        <v>1</v>
      </c>
      <c r="N147" s="134" t="s">
        <v>35</v>
      </c>
      <c r="O147" s="135">
        <v>0.17299999999999999</v>
      </c>
      <c r="P147" s="135">
        <f t="shared" ref="P147:P160" si="11">O147*H147</f>
        <v>3.9789999999999996</v>
      </c>
      <c r="Q147" s="135">
        <v>0</v>
      </c>
      <c r="R147" s="135">
        <f t="shared" ref="R147:R160" si="12">Q147*H147</f>
        <v>0</v>
      </c>
      <c r="S147" s="135">
        <v>2.1299999999999999E-3</v>
      </c>
      <c r="T147" s="136">
        <f t="shared" ref="T147:T160" si="13">S147*H147</f>
        <v>4.8989999999999999E-2</v>
      </c>
      <c r="AR147" s="137" t="s">
        <v>129</v>
      </c>
      <c r="AT147" s="137" t="s">
        <v>125</v>
      </c>
      <c r="AU147" s="137" t="s">
        <v>80</v>
      </c>
      <c r="AY147" s="13" t="s">
        <v>122</v>
      </c>
      <c r="BE147" s="138">
        <f t="shared" ref="BE147:BE160" si="14">IF(N147="základní",J147,0)</f>
        <v>0</v>
      </c>
      <c r="BF147" s="138">
        <f t="shared" ref="BF147:BF160" si="15">IF(N147="snížená",J147,0)</f>
        <v>0</v>
      </c>
      <c r="BG147" s="138">
        <f t="shared" ref="BG147:BG160" si="16">IF(N147="zákl. přenesená",J147,0)</f>
        <v>0</v>
      </c>
      <c r="BH147" s="138">
        <f t="shared" ref="BH147:BH160" si="17">IF(N147="sníž. přenesená",J147,0)</f>
        <v>0</v>
      </c>
      <c r="BI147" s="138">
        <f t="shared" ref="BI147:BI160" si="18">IF(N147="nulová",J147,0)</f>
        <v>0</v>
      </c>
      <c r="BJ147" s="13" t="s">
        <v>78</v>
      </c>
      <c r="BK147" s="138">
        <f t="shared" ref="BK147:BK160" si="19">ROUND(I147*H147,1)</f>
        <v>0</v>
      </c>
      <c r="BL147" s="13" t="s">
        <v>129</v>
      </c>
      <c r="BM147" s="137" t="s">
        <v>179</v>
      </c>
    </row>
    <row r="148" spans="2:65" s="1" customFormat="1" ht="16.5" customHeight="1">
      <c r="B148" s="125"/>
      <c r="C148" s="126" t="s">
        <v>179</v>
      </c>
      <c r="D148" s="126" t="s">
        <v>125</v>
      </c>
      <c r="E148" s="127" t="s">
        <v>180</v>
      </c>
      <c r="F148" s="128" t="s">
        <v>181</v>
      </c>
      <c r="G148" s="129" t="s">
        <v>135</v>
      </c>
      <c r="H148" s="130">
        <v>2</v>
      </c>
      <c r="I148" s="131"/>
      <c r="J148" s="131">
        <f t="shared" si="10"/>
        <v>0</v>
      </c>
      <c r="K148" s="132"/>
      <c r="L148" s="25"/>
      <c r="M148" s="133" t="s">
        <v>1</v>
      </c>
      <c r="N148" s="134" t="s">
        <v>35</v>
      </c>
      <c r="O148" s="135">
        <v>0.61599999999999999</v>
      </c>
      <c r="P148" s="135">
        <f t="shared" si="11"/>
        <v>1.232</v>
      </c>
      <c r="Q148" s="135">
        <v>1.20386E-3</v>
      </c>
      <c r="R148" s="135">
        <f t="shared" si="12"/>
        <v>2.4077199999999999E-3</v>
      </c>
      <c r="S148" s="135">
        <v>0</v>
      </c>
      <c r="T148" s="136">
        <f t="shared" si="13"/>
        <v>0</v>
      </c>
      <c r="AR148" s="137" t="s">
        <v>129</v>
      </c>
      <c r="AT148" s="137" t="s">
        <v>125</v>
      </c>
      <c r="AU148" s="137" t="s">
        <v>80</v>
      </c>
      <c r="AY148" s="13" t="s">
        <v>122</v>
      </c>
      <c r="BE148" s="138">
        <f t="shared" si="14"/>
        <v>0</v>
      </c>
      <c r="BF148" s="138">
        <f t="shared" si="15"/>
        <v>0</v>
      </c>
      <c r="BG148" s="138">
        <f t="shared" si="16"/>
        <v>0</v>
      </c>
      <c r="BH148" s="138">
        <f t="shared" si="17"/>
        <v>0</v>
      </c>
      <c r="BI148" s="138">
        <f t="shared" si="18"/>
        <v>0</v>
      </c>
      <c r="BJ148" s="13" t="s">
        <v>78</v>
      </c>
      <c r="BK148" s="138">
        <f t="shared" si="19"/>
        <v>0</v>
      </c>
      <c r="BL148" s="13" t="s">
        <v>129</v>
      </c>
      <c r="BM148" s="137" t="s">
        <v>182</v>
      </c>
    </row>
    <row r="149" spans="2:65" s="1" customFormat="1" ht="16.5" customHeight="1">
      <c r="B149" s="125"/>
      <c r="C149" s="126" t="s">
        <v>182</v>
      </c>
      <c r="D149" s="126" t="s">
        <v>125</v>
      </c>
      <c r="E149" s="127" t="s">
        <v>183</v>
      </c>
      <c r="F149" s="128" t="s">
        <v>184</v>
      </c>
      <c r="G149" s="129" t="s">
        <v>135</v>
      </c>
      <c r="H149" s="130">
        <v>4</v>
      </c>
      <c r="I149" s="131"/>
      <c r="J149" s="131">
        <f t="shared" si="10"/>
        <v>0</v>
      </c>
      <c r="K149" s="132"/>
      <c r="L149" s="25"/>
      <c r="M149" s="133" t="s">
        <v>1</v>
      </c>
      <c r="N149" s="134" t="s">
        <v>35</v>
      </c>
      <c r="O149" s="135">
        <v>1.7000000000000001E-2</v>
      </c>
      <c r="P149" s="135">
        <f t="shared" si="11"/>
        <v>6.8000000000000005E-2</v>
      </c>
      <c r="Q149" s="135">
        <v>0</v>
      </c>
      <c r="R149" s="135">
        <f t="shared" si="12"/>
        <v>0</v>
      </c>
      <c r="S149" s="135">
        <v>0</v>
      </c>
      <c r="T149" s="136">
        <f t="shared" si="13"/>
        <v>0</v>
      </c>
      <c r="AR149" s="137" t="s">
        <v>129</v>
      </c>
      <c r="AT149" s="137" t="s">
        <v>125</v>
      </c>
      <c r="AU149" s="137" t="s">
        <v>80</v>
      </c>
      <c r="AY149" s="13" t="s">
        <v>122</v>
      </c>
      <c r="BE149" s="138">
        <f t="shared" si="14"/>
        <v>0</v>
      </c>
      <c r="BF149" s="138">
        <f t="shared" si="15"/>
        <v>0</v>
      </c>
      <c r="BG149" s="138">
        <f t="shared" si="16"/>
        <v>0</v>
      </c>
      <c r="BH149" s="138">
        <f t="shared" si="17"/>
        <v>0</v>
      </c>
      <c r="BI149" s="138">
        <f t="shared" si="18"/>
        <v>0</v>
      </c>
      <c r="BJ149" s="13" t="s">
        <v>78</v>
      </c>
      <c r="BK149" s="138">
        <f t="shared" si="19"/>
        <v>0</v>
      </c>
      <c r="BL149" s="13" t="s">
        <v>129</v>
      </c>
      <c r="BM149" s="137" t="s">
        <v>185</v>
      </c>
    </row>
    <row r="150" spans="2:65" s="1" customFormat="1" ht="16.5" customHeight="1">
      <c r="B150" s="125"/>
      <c r="C150" s="126" t="s">
        <v>185</v>
      </c>
      <c r="D150" s="126" t="s">
        <v>125</v>
      </c>
      <c r="E150" s="127" t="s">
        <v>186</v>
      </c>
      <c r="F150" s="128" t="s">
        <v>187</v>
      </c>
      <c r="G150" s="129" t="s">
        <v>135</v>
      </c>
      <c r="H150" s="130">
        <v>2</v>
      </c>
      <c r="I150" s="131"/>
      <c r="J150" s="131">
        <f t="shared" si="10"/>
        <v>0</v>
      </c>
      <c r="K150" s="132"/>
      <c r="L150" s="25"/>
      <c r="M150" s="133" t="s">
        <v>1</v>
      </c>
      <c r="N150" s="134" t="s">
        <v>35</v>
      </c>
      <c r="O150" s="135">
        <v>1.9E-2</v>
      </c>
      <c r="P150" s="135">
        <f t="shared" si="11"/>
        <v>3.7999999999999999E-2</v>
      </c>
      <c r="Q150" s="135">
        <v>0</v>
      </c>
      <c r="R150" s="135">
        <f t="shared" si="12"/>
        <v>0</v>
      </c>
      <c r="S150" s="135">
        <v>0</v>
      </c>
      <c r="T150" s="136">
        <f t="shared" si="13"/>
        <v>0</v>
      </c>
      <c r="AR150" s="137" t="s">
        <v>129</v>
      </c>
      <c r="AT150" s="137" t="s">
        <v>125</v>
      </c>
      <c r="AU150" s="137" t="s">
        <v>80</v>
      </c>
      <c r="AY150" s="13" t="s">
        <v>122</v>
      </c>
      <c r="BE150" s="138">
        <f t="shared" si="14"/>
        <v>0</v>
      </c>
      <c r="BF150" s="138">
        <f t="shared" si="15"/>
        <v>0</v>
      </c>
      <c r="BG150" s="138">
        <f t="shared" si="16"/>
        <v>0</v>
      </c>
      <c r="BH150" s="138">
        <f t="shared" si="17"/>
        <v>0</v>
      </c>
      <c r="BI150" s="138">
        <f t="shared" si="18"/>
        <v>0</v>
      </c>
      <c r="BJ150" s="13" t="s">
        <v>78</v>
      </c>
      <c r="BK150" s="138">
        <f t="shared" si="19"/>
        <v>0</v>
      </c>
      <c r="BL150" s="13" t="s">
        <v>129</v>
      </c>
      <c r="BM150" s="137" t="s">
        <v>188</v>
      </c>
    </row>
    <row r="151" spans="2:65" s="1" customFormat="1" ht="21.75" customHeight="1">
      <c r="B151" s="125"/>
      <c r="C151" s="126" t="s">
        <v>188</v>
      </c>
      <c r="D151" s="126" t="s">
        <v>125</v>
      </c>
      <c r="E151" s="127" t="s">
        <v>189</v>
      </c>
      <c r="F151" s="128" t="s">
        <v>190</v>
      </c>
      <c r="G151" s="129" t="s">
        <v>135</v>
      </c>
      <c r="H151" s="130">
        <v>2</v>
      </c>
      <c r="I151" s="131"/>
      <c r="J151" s="131">
        <f t="shared" si="10"/>
        <v>0</v>
      </c>
      <c r="K151" s="132"/>
      <c r="L151" s="25"/>
      <c r="M151" s="133" t="s">
        <v>1</v>
      </c>
      <c r="N151" s="134" t="s">
        <v>35</v>
      </c>
      <c r="O151" s="135">
        <v>0.28000000000000003</v>
      </c>
      <c r="P151" s="135">
        <f t="shared" si="11"/>
        <v>0.56000000000000005</v>
      </c>
      <c r="Q151" s="135">
        <v>5.3999999999999998E-5</v>
      </c>
      <c r="R151" s="135">
        <f t="shared" si="12"/>
        <v>1.08E-4</v>
      </c>
      <c r="S151" s="135">
        <v>6.6E-4</v>
      </c>
      <c r="T151" s="136">
        <f t="shared" si="13"/>
        <v>1.32E-3</v>
      </c>
      <c r="AR151" s="137" t="s">
        <v>129</v>
      </c>
      <c r="AT151" s="137" t="s">
        <v>125</v>
      </c>
      <c r="AU151" s="137" t="s">
        <v>80</v>
      </c>
      <c r="AY151" s="13" t="s">
        <v>122</v>
      </c>
      <c r="BE151" s="138">
        <f t="shared" si="14"/>
        <v>0</v>
      </c>
      <c r="BF151" s="138">
        <f t="shared" si="15"/>
        <v>0</v>
      </c>
      <c r="BG151" s="138">
        <f t="shared" si="16"/>
        <v>0</v>
      </c>
      <c r="BH151" s="138">
        <f t="shared" si="17"/>
        <v>0</v>
      </c>
      <c r="BI151" s="138">
        <f t="shared" si="18"/>
        <v>0</v>
      </c>
      <c r="BJ151" s="13" t="s">
        <v>78</v>
      </c>
      <c r="BK151" s="138">
        <f t="shared" si="19"/>
        <v>0</v>
      </c>
      <c r="BL151" s="13" t="s">
        <v>129</v>
      </c>
      <c r="BM151" s="137" t="s">
        <v>7</v>
      </c>
    </row>
    <row r="152" spans="2:65" s="1" customFormat="1" ht="24.2" customHeight="1">
      <c r="B152" s="125"/>
      <c r="C152" s="126" t="s">
        <v>7</v>
      </c>
      <c r="D152" s="126" t="s">
        <v>125</v>
      </c>
      <c r="E152" s="127" t="s">
        <v>191</v>
      </c>
      <c r="F152" s="128" t="s">
        <v>192</v>
      </c>
      <c r="G152" s="129" t="s">
        <v>128</v>
      </c>
      <c r="H152" s="130">
        <v>23</v>
      </c>
      <c r="I152" s="131"/>
      <c r="J152" s="131">
        <f t="shared" si="10"/>
        <v>0</v>
      </c>
      <c r="K152" s="132"/>
      <c r="L152" s="25"/>
      <c r="M152" s="133" t="s">
        <v>1</v>
      </c>
      <c r="N152" s="134" t="s">
        <v>35</v>
      </c>
      <c r="O152" s="135">
        <v>0.52900000000000003</v>
      </c>
      <c r="P152" s="135">
        <f t="shared" si="11"/>
        <v>12.167</v>
      </c>
      <c r="Q152" s="135">
        <v>8.4230000000000004E-4</v>
      </c>
      <c r="R152" s="135">
        <f t="shared" si="12"/>
        <v>1.9372900000000002E-2</v>
      </c>
      <c r="S152" s="135">
        <v>0</v>
      </c>
      <c r="T152" s="136">
        <f t="shared" si="13"/>
        <v>0</v>
      </c>
      <c r="AR152" s="137" t="s">
        <v>129</v>
      </c>
      <c r="AT152" s="137" t="s">
        <v>125</v>
      </c>
      <c r="AU152" s="137" t="s">
        <v>80</v>
      </c>
      <c r="AY152" s="13" t="s">
        <v>122</v>
      </c>
      <c r="BE152" s="138">
        <f t="shared" si="14"/>
        <v>0</v>
      </c>
      <c r="BF152" s="138">
        <f t="shared" si="15"/>
        <v>0</v>
      </c>
      <c r="BG152" s="138">
        <f t="shared" si="16"/>
        <v>0</v>
      </c>
      <c r="BH152" s="138">
        <f t="shared" si="17"/>
        <v>0</v>
      </c>
      <c r="BI152" s="138">
        <f t="shared" si="18"/>
        <v>0</v>
      </c>
      <c r="BJ152" s="13" t="s">
        <v>78</v>
      </c>
      <c r="BK152" s="138">
        <f t="shared" si="19"/>
        <v>0</v>
      </c>
      <c r="BL152" s="13" t="s">
        <v>129</v>
      </c>
      <c r="BM152" s="137" t="s">
        <v>193</v>
      </c>
    </row>
    <row r="153" spans="2:65" s="1" customFormat="1" ht="24.2" customHeight="1">
      <c r="B153" s="125"/>
      <c r="C153" s="126" t="s">
        <v>193</v>
      </c>
      <c r="D153" s="126" t="s">
        <v>125</v>
      </c>
      <c r="E153" s="127" t="s">
        <v>194</v>
      </c>
      <c r="F153" s="128" t="s">
        <v>195</v>
      </c>
      <c r="G153" s="129" t="s">
        <v>128</v>
      </c>
      <c r="H153" s="130">
        <v>2</v>
      </c>
      <c r="I153" s="131"/>
      <c r="J153" s="131">
        <f t="shared" si="10"/>
        <v>0</v>
      </c>
      <c r="K153" s="132"/>
      <c r="L153" s="25"/>
      <c r="M153" s="133" t="s">
        <v>1</v>
      </c>
      <c r="N153" s="134" t="s">
        <v>35</v>
      </c>
      <c r="O153" s="135">
        <v>0.61599999999999999</v>
      </c>
      <c r="P153" s="135">
        <f t="shared" si="11"/>
        <v>1.232</v>
      </c>
      <c r="Q153" s="135">
        <v>1.1590999999999999E-3</v>
      </c>
      <c r="R153" s="135">
        <f t="shared" si="12"/>
        <v>2.3181999999999999E-3</v>
      </c>
      <c r="S153" s="135">
        <v>0</v>
      </c>
      <c r="T153" s="136">
        <f t="shared" si="13"/>
        <v>0</v>
      </c>
      <c r="AR153" s="137" t="s">
        <v>129</v>
      </c>
      <c r="AT153" s="137" t="s">
        <v>125</v>
      </c>
      <c r="AU153" s="137" t="s">
        <v>80</v>
      </c>
      <c r="AY153" s="13" t="s">
        <v>122</v>
      </c>
      <c r="BE153" s="138">
        <f t="shared" si="14"/>
        <v>0</v>
      </c>
      <c r="BF153" s="138">
        <f t="shared" si="15"/>
        <v>0</v>
      </c>
      <c r="BG153" s="138">
        <f t="shared" si="16"/>
        <v>0</v>
      </c>
      <c r="BH153" s="138">
        <f t="shared" si="17"/>
        <v>0</v>
      </c>
      <c r="BI153" s="138">
        <f t="shared" si="18"/>
        <v>0</v>
      </c>
      <c r="BJ153" s="13" t="s">
        <v>78</v>
      </c>
      <c r="BK153" s="138">
        <f t="shared" si="19"/>
        <v>0</v>
      </c>
      <c r="BL153" s="13" t="s">
        <v>129</v>
      </c>
      <c r="BM153" s="137" t="s">
        <v>196</v>
      </c>
    </row>
    <row r="154" spans="2:65" s="1" customFormat="1" ht="33" customHeight="1">
      <c r="B154" s="125"/>
      <c r="C154" s="126" t="s">
        <v>196</v>
      </c>
      <c r="D154" s="126" t="s">
        <v>125</v>
      </c>
      <c r="E154" s="127" t="s">
        <v>197</v>
      </c>
      <c r="F154" s="128" t="s">
        <v>198</v>
      </c>
      <c r="G154" s="129" t="s">
        <v>128</v>
      </c>
      <c r="H154" s="130">
        <v>25</v>
      </c>
      <c r="I154" s="131"/>
      <c r="J154" s="131">
        <f t="shared" si="10"/>
        <v>0</v>
      </c>
      <c r="K154" s="132"/>
      <c r="L154" s="25"/>
      <c r="M154" s="133" t="s">
        <v>1</v>
      </c>
      <c r="N154" s="134" t="s">
        <v>35</v>
      </c>
      <c r="O154" s="135">
        <v>0.113</v>
      </c>
      <c r="P154" s="135">
        <f t="shared" si="11"/>
        <v>2.8250000000000002</v>
      </c>
      <c r="Q154" s="135">
        <v>1.6312E-4</v>
      </c>
      <c r="R154" s="135">
        <f t="shared" si="12"/>
        <v>4.078E-3</v>
      </c>
      <c r="S154" s="135">
        <v>0</v>
      </c>
      <c r="T154" s="136">
        <f t="shared" si="13"/>
        <v>0</v>
      </c>
      <c r="AR154" s="137" t="s">
        <v>129</v>
      </c>
      <c r="AT154" s="137" t="s">
        <v>125</v>
      </c>
      <c r="AU154" s="137" t="s">
        <v>80</v>
      </c>
      <c r="AY154" s="13" t="s">
        <v>122</v>
      </c>
      <c r="BE154" s="138">
        <f t="shared" si="14"/>
        <v>0</v>
      </c>
      <c r="BF154" s="138">
        <f t="shared" si="15"/>
        <v>0</v>
      </c>
      <c r="BG154" s="138">
        <f t="shared" si="16"/>
        <v>0</v>
      </c>
      <c r="BH154" s="138">
        <f t="shared" si="17"/>
        <v>0</v>
      </c>
      <c r="BI154" s="138">
        <f t="shared" si="18"/>
        <v>0</v>
      </c>
      <c r="BJ154" s="13" t="s">
        <v>78</v>
      </c>
      <c r="BK154" s="138">
        <f t="shared" si="19"/>
        <v>0</v>
      </c>
      <c r="BL154" s="13" t="s">
        <v>129</v>
      </c>
      <c r="BM154" s="137" t="s">
        <v>199</v>
      </c>
    </row>
    <row r="155" spans="2:65" s="1" customFormat="1" ht="16.5" customHeight="1">
      <c r="B155" s="125"/>
      <c r="C155" s="126" t="s">
        <v>199</v>
      </c>
      <c r="D155" s="126" t="s">
        <v>125</v>
      </c>
      <c r="E155" s="127" t="s">
        <v>200</v>
      </c>
      <c r="F155" s="128" t="s">
        <v>201</v>
      </c>
      <c r="G155" s="129" t="s">
        <v>135</v>
      </c>
      <c r="H155" s="130">
        <v>7</v>
      </c>
      <c r="I155" s="131"/>
      <c r="J155" s="131">
        <f t="shared" si="10"/>
        <v>0</v>
      </c>
      <c r="K155" s="132"/>
      <c r="L155" s="25"/>
      <c r="M155" s="133" t="s">
        <v>1</v>
      </c>
      <c r="N155" s="134" t="s">
        <v>35</v>
      </c>
      <c r="O155" s="135">
        <v>0.42499999999999999</v>
      </c>
      <c r="P155" s="135">
        <f t="shared" si="11"/>
        <v>2.9750000000000001</v>
      </c>
      <c r="Q155" s="135">
        <v>0</v>
      </c>
      <c r="R155" s="135">
        <f t="shared" si="12"/>
        <v>0</v>
      </c>
      <c r="S155" s="135">
        <v>0</v>
      </c>
      <c r="T155" s="136">
        <f t="shared" si="13"/>
        <v>0</v>
      </c>
      <c r="AR155" s="137" t="s">
        <v>129</v>
      </c>
      <c r="AT155" s="137" t="s">
        <v>125</v>
      </c>
      <c r="AU155" s="137" t="s">
        <v>80</v>
      </c>
      <c r="AY155" s="13" t="s">
        <v>122</v>
      </c>
      <c r="BE155" s="138">
        <f t="shared" si="14"/>
        <v>0</v>
      </c>
      <c r="BF155" s="138">
        <f t="shared" si="15"/>
        <v>0</v>
      </c>
      <c r="BG155" s="138">
        <f t="shared" si="16"/>
        <v>0</v>
      </c>
      <c r="BH155" s="138">
        <f t="shared" si="17"/>
        <v>0</v>
      </c>
      <c r="BI155" s="138">
        <f t="shared" si="18"/>
        <v>0</v>
      </c>
      <c r="BJ155" s="13" t="s">
        <v>78</v>
      </c>
      <c r="BK155" s="138">
        <f t="shared" si="19"/>
        <v>0</v>
      </c>
      <c r="BL155" s="13" t="s">
        <v>129</v>
      </c>
      <c r="BM155" s="137" t="s">
        <v>202</v>
      </c>
    </row>
    <row r="156" spans="2:65" s="1" customFormat="1" ht="24.2" customHeight="1">
      <c r="B156" s="125"/>
      <c r="C156" s="126" t="s">
        <v>202</v>
      </c>
      <c r="D156" s="126" t="s">
        <v>125</v>
      </c>
      <c r="E156" s="127" t="s">
        <v>203</v>
      </c>
      <c r="F156" s="128" t="s">
        <v>204</v>
      </c>
      <c r="G156" s="129" t="s">
        <v>135</v>
      </c>
      <c r="H156" s="130">
        <v>2</v>
      </c>
      <c r="I156" s="131"/>
      <c r="J156" s="131">
        <f t="shared" si="10"/>
        <v>0</v>
      </c>
      <c r="K156" s="132"/>
      <c r="L156" s="25"/>
      <c r="M156" s="133" t="s">
        <v>1</v>
      </c>
      <c r="N156" s="134" t="s">
        <v>35</v>
      </c>
      <c r="O156" s="135">
        <v>0.16500000000000001</v>
      </c>
      <c r="P156" s="135">
        <f t="shared" si="11"/>
        <v>0.33</v>
      </c>
      <c r="Q156" s="135">
        <v>0</v>
      </c>
      <c r="R156" s="135">
        <f t="shared" si="12"/>
        <v>0</v>
      </c>
      <c r="S156" s="135">
        <v>0</v>
      </c>
      <c r="T156" s="136">
        <f t="shared" si="13"/>
        <v>0</v>
      </c>
      <c r="AR156" s="137" t="s">
        <v>129</v>
      </c>
      <c r="AT156" s="137" t="s">
        <v>125</v>
      </c>
      <c r="AU156" s="137" t="s">
        <v>80</v>
      </c>
      <c r="AY156" s="13" t="s">
        <v>122</v>
      </c>
      <c r="BE156" s="138">
        <f t="shared" si="14"/>
        <v>0</v>
      </c>
      <c r="BF156" s="138">
        <f t="shared" si="15"/>
        <v>0</v>
      </c>
      <c r="BG156" s="138">
        <f t="shared" si="16"/>
        <v>0</v>
      </c>
      <c r="BH156" s="138">
        <f t="shared" si="17"/>
        <v>0</v>
      </c>
      <c r="BI156" s="138">
        <f t="shared" si="18"/>
        <v>0</v>
      </c>
      <c r="BJ156" s="13" t="s">
        <v>78</v>
      </c>
      <c r="BK156" s="138">
        <f t="shared" si="19"/>
        <v>0</v>
      </c>
      <c r="BL156" s="13" t="s">
        <v>129</v>
      </c>
      <c r="BM156" s="137" t="s">
        <v>205</v>
      </c>
    </row>
    <row r="157" spans="2:65" s="1" customFormat="1" ht="16.5" customHeight="1">
      <c r="B157" s="125"/>
      <c r="C157" s="126" t="s">
        <v>205</v>
      </c>
      <c r="D157" s="126" t="s">
        <v>125</v>
      </c>
      <c r="E157" s="127" t="s">
        <v>206</v>
      </c>
      <c r="F157" s="128" t="s">
        <v>207</v>
      </c>
      <c r="G157" s="129" t="s">
        <v>135</v>
      </c>
      <c r="H157" s="130">
        <v>2</v>
      </c>
      <c r="I157" s="131"/>
      <c r="J157" s="131">
        <f t="shared" si="10"/>
        <v>0</v>
      </c>
      <c r="K157" s="132"/>
      <c r="L157" s="25"/>
      <c r="M157" s="133" t="s">
        <v>1</v>
      </c>
      <c r="N157" s="134" t="s">
        <v>35</v>
      </c>
      <c r="O157" s="135">
        <v>0</v>
      </c>
      <c r="P157" s="135">
        <f t="shared" si="11"/>
        <v>0</v>
      </c>
      <c r="Q157" s="135">
        <v>0</v>
      </c>
      <c r="R157" s="135">
        <f t="shared" si="12"/>
        <v>0</v>
      </c>
      <c r="S157" s="135">
        <v>0</v>
      </c>
      <c r="T157" s="136">
        <f t="shared" si="13"/>
        <v>0</v>
      </c>
      <c r="AR157" s="137" t="s">
        <v>129</v>
      </c>
      <c r="AT157" s="137" t="s">
        <v>125</v>
      </c>
      <c r="AU157" s="137" t="s">
        <v>80</v>
      </c>
      <c r="AY157" s="13" t="s">
        <v>122</v>
      </c>
      <c r="BE157" s="138">
        <f t="shared" si="14"/>
        <v>0</v>
      </c>
      <c r="BF157" s="138">
        <f t="shared" si="15"/>
        <v>0</v>
      </c>
      <c r="BG157" s="138">
        <f t="shared" si="16"/>
        <v>0</v>
      </c>
      <c r="BH157" s="138">
        <f t="shared" si="17"/>
        <v>0</v>
      </c>
      <c r="BI157" s="138">
        <f t="shared" si="18"/>
        <v>0</v>
      </c>
      <c r="BJ157" s="13" t="s">
        <v>78</v>
      </c>
      <c r="BK157" s="138">
        <f t="shared" si="19"/>
        <v>0</v>
      </c>
      <c r="BL157" s="13" t="s">
        <v>129</v>
      </c>
      <c r="BM157" s="137" t="s">
        <v>208</v>
      </c>
    </row>
    <row r="158" spans="2:65" s="1" customFormat="1" ht="24.2" customHeight="1">
      <c r="B158" s="125"/>
      <c r="C158" s="126" t="s">
        <v>208</v>
      </c>
      <c r="D158" s="126" t="s">
        <v>125</v>
      </c>
      <c r="E158" s="127" t="s">
        <v>209</v>
      </c>
      <c r="F158" s="128" t="s">
        <v>210</v>
      </c>
      <c r="G158" s="129" t="s">
        <v>128</v>
      </c>
      <c r="H158" s="130">
        <v>25</v>
      </c>
      <c r="I158" s="131"/>
      <c r="J158" s="131">
        <f t="shared" si="10"/>
        <v>0</v>
      </c>
      <c r="K158" s="132"/>
      <c r="L158" s="25"/>
      <c r="M158" s="133" t="s">
        <v>1</v>
      </c>
      <c r="N158" s="134" t="s">
        <v>35</v>
      </c>
      <c r="O158" s="135">
        <v>6.7000000000000004E-2</v>
      </c>
      <c r="P158" s="135">
        <f t="shared" si="11"/>
        <v>1.675</v>
      </c>
      <c r="Q158" s="135">
        <v>1.8972349999999999E-4</v>
      </c>
      <c r="R158" s="135">
        <f t="shared" si="12"/>
        <v>4.7430874999999997E-3</v>
      </c>
      <c r="S158" s="135">
        <v>0</v>
      </c>
      <c r="T158" s="136">
        <f t="shared" si="13"/>
        <v>0</v>
      </c>
      <c r="AR158" s="137" t="s">
        <v>129</v>
      </c>
      <c r="AT158" s="137" t="s">
        <v>125</v>
      </c>
      <c r="AU158" s="137" t="s">
        <v>80</v>
      </c>
      <c r="AY158" s="13" t="s">
        <v>122</v>
      </c>
      <c r="BE158" s="138">
        <f t="shared" si="14"/>
        <v>0</v>
      </c>
      <c r="BF158" s="138">
        <f t="shared" si="15"/>
        <v>0</v>
      </c>
      <c r="BG158" s="138">
        <f t="shared" si="16"/>
        <v>0</v>
      </c>
      <c r="BH158" s="138">
        <f t="shared" si="17"/>
        <v>0</v>
      </c>
      <c r="BI158" s="138">
        <f t="shared" si="18"/>
        <v>0</v>
      </c>
      <c r="BJ158" s="13" t="s">
        <v>78</v>
      </c>
      <c r="BK158" s="138">
        <f t="shared" si="19"/>
        <v>0</v>
      </c>
      <c r="BL158" s="13" t="s">
        <v>129</v>
      </c>
      <c r="BM158" s="137" t="s">
        <v>211</v>
      </c>
    </row>
    <row r="159" spans="2:65" s="1" customFormat="1" ht="16.5" customHeight="1">
      <c r="B159" s="125"/>
      <c r="C159" s="126" t="s">
        <v>211</v>
      </c>
      <c r="D159" s="126" t="s">
        <v>125</v>
      </c>
      <c r="E159" s="127" t="s">
        <v>212</v>
      </c>
      <c r="F159" s="128" t="s">
        <v>213</v>
      </c>
      <c r="G159" s="129" t="s">
        <v>128</v>
      </c>
      <c r="H159" s="130">
        <v>25</v>
      </c>
      <c r="I159" s="131"/>
      <c r="J159" s="131">
        <f t="shared" si="10"/>
        <v>0</v>
      </c>
      <c r="K159" s="132"/>
      <c r="L159" s="25"/>
      <c r="M159" s="133" t="s">
        <v>1</v>
      </c>
      <c r="N159" s="134" t="s">
        <v>35</v>
      </c>
      <c r="O159" s="135">
        <v>8.2000000000000003E-2</v>
      </c>
      <c r="P159" s="135">
        <f t="shared" si="11"/>
        <v>2.0500000000000003</v>
      </c>
      <c r="Q159" s="135">
        <v>1.0000000000000001E-5</v>
      </c>
      <c r="R159" s="135">
        <f t="shared" si="12"/>
        <v>2.5000000000000001E-4</v>
      </c>
      <c r="S159" s="135">
        <v>0</v>
      </c>
      <c r="T159" s="136">
        <f t="shared" si="13"/>
        <v>0</v>
      </c>
      <c r="AR159" s="137" t="s">
        <v>129</v>
      </c>
      <c r="AT159" s="137" t="s">
        <v>125</v>
      </c>
      <c r="AU159" s="137" t="s">
        <v>80</v>
      </c>
      <c r="AY159" s="13" t="s">
        <v>122</v>
      </c>
      <c r="BE159" s="138">
        <f t="shared" si="14"/>
        <v>0</v>
      </c>
      <c r="BF159" s="138">
        <f t="shared" si="15"/>
        <v>0</v>
      </c>
      <c r="BG159" s="138">
        <f t="shared" si="16"/>
        <v>0</v>
      </c>
      <c r="BH159" s="138">
        <f t="shared" si="17"/>
        <v>0</v>
      </c>
      <c r="BI159" s="138">
        <f t="shared" si="18"/>
        <v>0</v>
      </c>
      <c r="BJ159" s="13" t="s">
        <v>78</v>
      </c>
      <c r="BK159" s="138">
        <f t="shared" si="19"/>
        <v>0</v>
      </c>
      <c r="BL159" s="13" t="s">
        <v>129</v>
      </c>
      <c r="BM159" s="137" t="s">
        <v>214</v>
      </c>
    </row>
    <row r="160" spans="2:65" s="1" customFormat="1" ht="24.2" customHeight="1">
      <c r="B160" s="125"/>
      <c r="C160" s="126" t="s">
        <v>214</v>
      </c>
      <c r="D160" s="126" t="s">
        <v>125</v>
      </c>
      <c r="E160" s="127" t="s">
        <v>215</v>
      </c>
      <c r="F160" s="128" t="s">
        <v>216</v>
      </c>
      <c r="G160" s="129" t="s">
        <v>174</v>
      </c>
      <c r="H160" s="130"/>
      <c r="I160" s="131"/>
      <c r="J160" s="131">
        <f t="shared" si="10"/>
        <v>0</v>
      </c>
      <c r="K160" s="132"/>
      <c r="L160" s="25"/>
      <c r="M160" s="133" t="s">
        <v>1</v>
      </c>
      <c r="N160" s="134" t="s">
        <v>35</v>
      </c>
      <c r="O160" s="135">
        <v>0</v>
      </c>
      <c r="P160" s="135">
        <f t="shared" si="11"/>
        <v>0</v>
      </c>
      <c r="Q160" s="135">
        <v>0</v>
      </c>
      <c r="R160" s="135">
        <f t="shared" si="12"/>
        <v>0</v>
      </c>
      <c r="S160" s="135">
        <v>0</v>
      </c>
      <c r="T160" s="136">
        <f t="shared" si="13"/>
        <v>0</v>
      </c>
      <c r="AR160" s="137" t="s">
        <v>129</v>
      </c>
      <c r="AT160" s="137" t="s">
        <v>125</v>
      </c>
      <c r="AU160" s="137" t="s">
        <v>80</v>
      </c>
      <c r="AY160" s="13" t="s">
        <v>122</v>
      </c>
      <c r="BE160" s="138">
        <f t="shared" si="14"/>
        <v>0</v>
      </c>
      <c r="BF160" s="138">
        <f t="shared" si="15"/>
        <v>0</v>
      </c>
      <c r="BG160" s="138">
        <f t="shared" si="16"/>
        <v>0</v>
      </c>
      <c r="BH160" s="138">
        <f t="shared" si="17"/>
        <v>0</v>
      </c>
      <c r="BI160" s="138">
        <f t="shared" si="18"/>
        <v>0</v>
      </c>
      <c r="BJ160" s="13" t="s">
        <v>78</v>
      </c>
      <c r="BK160" s="138">
        <f t="shared" si="19"/>
        <v>0</v>
      </c>
      <c r="BL160" s="13" t="s">
        <v>129</v>
      </c>
      <c r="BM160" s="137" t="s">
        <v>217</v>
      </c>
    </row>
    <row r="161" spans="2:65" s="11" customFormat="1" ht="22.9" customHeight="1">
      <c r="B161" s="114"/>
      <c r="D161" s="115" t="s">
        <v>69</v>
      </c>
      <c r="E161" s="123" t="s">
        <v>218</v>
      </c>
      <c r="F161" s="123" t="s">
        <v>219</v>
      </c>
      <c r="J161" s="124">
        <f>BK161</f>
        <v>0</v>
      </c>
      <c r="L161" s="114"/>
      <c r="M161" s="118"/>
      <c r="P161" s="119">
        <f>SUM(P162:P182)</f>
        <v>7.5100000000000007</v>
      </c>
      <c r="R161" s="119">
        <f>SUM(R162:R182)</f>
        <v>4.8020194000000004E-3</v>
      </c>
      <c r="T161" s="120">
        <f>SUM(T162:T182)</f>
        <v>9.8629999999999995E-2</v>
      </c>
      <c r="AR161" s="115" t="s">
        <v>80</v>
      </c>
      <c r="AT161" s="121" t="s">
        <v>69</v>
      </c>
      <c r="AU161" s="121" t="s">
        <v>78</v>
      </c>
      <c r="AY161" s="115" t="s">
        <v>122</v>
      </c>
      <c r="BK161" s="122">
        <f>SUM(BK162:BK182)</f>
        <v>0</v>
      </c>
    </row>
    <row r="162" spans="2:65" s="1" customFormat="1" ht="16.5" customHeight="1">
      <c r="B162" s="125"/>
      <c r="C162" s="126" t="s">
        <v>217</v>
      </c>
      <c r="D162" s="126" t="s">
        <v>125</v>
      </c>
      <c r="E162" s="127" t="s">
        <v>536</v>
      </c>
      <c r="F162" s="128" t="s">
        <v>537</v>
      </c>
      <c r="G162" s="129" t="s">
        <v>222</v>
      </c>
      <c r="H162" s="130">
        <v>3</v>
      </c>
      <c r="I162" s="131"/>
      <c r="J162" s="131">
        <f t="shared" ref="J162:J182" si="20">ROUND(I162*H162,1)</f>
        <v>0</v>
      </c>
      <c r="K162" s="132"/>
      <c r="L162" s="25"/>
      <c r="M162" s="133" t="s">
        <v>1</v>
      </c>
      <c r="N162" s="134" t="s">
        <v>35</v>
      </c>
      <c r="O162" s="135">
        <v>0.54800000000000004</v>
      </c>
      <c r="P162" s="135">
        <f t="shared" ref="P162:P182" si="21">O162*H162</f>
        <v>1.6440000000000001</v>
      </c>
      <c r="Q162" s="135">
        <v>0</v>
      </c>
      <c r="R162" s="135">
        <f t="shared" ref="R162:R182" si="22">Q162*H162</f>
        <v>0</v>
      </c>
      <c r="S162" s="135">
        <v>1.933E-2</v>
      </c>
      <c r="T162" s="136">
        <f t="shared" ref="T162:T182" si="23">S162*H162</f>
        <v>5.799E-2</v>
      </c>
      <c r="AR162" s="137" t="s">
        <v>161</v>
      </c>
      <c r="AT162" s="137" t="s">
        <v>125</v>
      </c>
      <c r="AU162" s="137" t="s">
        <v>80</v>
      </c>
      <c r="AY162" s="13" t="s">
        <v>122</v>
      </c>
      <c r="BE162" s="138">
        <f t="shared" ref="BE162:BE182" si="24">IF(N162="základní",J162,0)</f>
        <v>0</v>
      </c>
      <c r="BF162" s="138">
        <f t="shared" ref="BF162:BF182" si="25">IF(N162="snížená",J162,0)</f>
        <v>0</v>
      </c>
      <c r="BG162" s="138">
        <f t="shared" ref="BG162:BG182" si="26">IF(N162="zákl. přenesená",J162,0)</f>
        <v>0</v>
      </c>
      <c r="BH162" s="138">
        <f t="shared" ref="BH162:BH182" si="27">IF(N162="sníž. přenesená",J162,0)</f>
        <v>0</v>
      </c>
      <c r="BI162" s="138">
        <f t="shared" ref="BI162:BI182" si="28">IF(N162="nulová",J162,0)</f>
        <v>0</v>
      </c>
      <c r="BJ162" s="13" t="s">
        <v>78</v>
      </c>
      <c r="BK162" s="138">
        <f t="shared" ref="BK162:BK182" si="29">ROUND(I162*H162,1)</f>
        <v>0</v>
      </c>
      <c r="BL162" s="13" t="s">
        <v>161</v>
      </c>
      <c r="BM162" s="137" t="s">
        <v>538</v>
      </c>
    </row>
    <row r="163" spans="2:65" s="1" customFormat="1" ht="16.5" customHeight="1">
      <c r="B163" s="125"/>
      <c r="C163" s="126" t="s">
        <v>223</v>
      </c>
      <c r="D163" s="126" t="s">
        <v>125</v>
      </c>
      <c r="E163" s="127" t="s">
        <v>224</v>
      </c>
      <c r="F163" s="128" t="s">
        <v>225</v>
      </c>
      <c r="G163" s="129" t="s">
        <v>222</v>
      </c>
      <c r="H163" s="130">
        <v>2</v>
      </c>
      <c r="I163" s="131"/>
      <c r="J163" s="131">
        <f t="shared" si="20"/>
        <v>0</v>
      </c>
      <c r="K163" s="132"/>
      <c r="L163" s="25"/>
      <c r="M163" s="133" t="s">
        <v>1</v>
      </c>
      <c r="N163" s="134" t="s">
        <v>35</v>
      </c>
      <c r="O163" s="135">
        <v>0.36199999999999999</v>
      </c>
      <c r="P163" s="135">
        <f t="shared" si="21"/>
        <v>0.72399999999999998</v>
      </c>
      <c r="Q163" s="135">
        <v>0</v>
      </c>
      <c r="R163" s="135">
        <f t="shared" si="22"/>
        <v>0</v>
      </c>
      <c r="S163" s="135">
        <v>1.9460000000000002E-2</v>
      </c>
      <c r="T163" s="136">
        <f t="shared" si="23"/>
        <v>3.8920000000000003E-2</v>
      </c>
      <c r="AR163" s="137" t="s">
        <v>129</v>
      </c>
      <c r="AT163" s="137" t="s">
        <v>125</v>
      </c>
      <c r="AU163" s="137" t="s">
        <v>80</v>
      </c>
      <c r="AY163" s="13" t="s">
        <v>122</v>
      </c>
      <c r="BE163" s="138">
        <f t="shared" si="24"/>
        <v>0</v>
      </c>
      <c r="BF163" s="138">
        <f t="shared" si="25"/>
        <v>0</v>
      </c>
      <c r="BG163" s="138">
        <f t="shared" si="26"/>
        <v>0</v>
      </c>
      <c r="BH163" s="138">
        <f t="shared" si="27"/>
        <v>0</v>
      </c>
      <c r="BI163" s="138">
        <f t="shared" si="28"/>
        <v>0</v>
      </c>
      <c r="BJ163" s="13" t="s">
        <v>78</v>
      </c>
      <c r="BK163" s="138">
        <f t="shared" si="29"/>
        <v>0</v>
      </c>
      <c r="BL163" s="13" t="s">
        <v>129</v>
      </c>
      <c r="BM163" s="137" t="s">
        <v>226</v>
      </c>
    </row>
    <row r="164" spans="2:65" s="1" customFormat="1" ht="16.5" customHeight="1">
      <c r="B164" s="125"/>
      <c r="C164" s="126" t="s">
        <v>227</v>
      </c>
      <c r="D164" s="126" t="s">
        <v>125</v>
      </c>
      <c r="E164" s="127" t="s">
        <v>228</v>
      </c>
      <c r="F164" s="128" t="s">
        <v>229</v>
      </c>
      <c r="G164" s="129" t="s">
        <v>222</v>
      </c>
      <c r="H164" s="130">
        <v>2</v>
      </c>
      <c r="I164" s="131"/>
      <c r="J164" s="131">
        <f t="shared" si="20"/>
        <v>0</v>
      </c>
      <c r="K164" s="132"/>
      <c r="L164" s="25"/>
      <c r="M164" s="133" t="s">
        <v>1</v>
      </c>
      <c r="N164" s="134" t="s">
        <v>35</v>
      </c>
      <c r="O164" s="135">
        <v>0.222</v>
      </c>
      <c r="P164" s="135">
        <f t="shared" si="21"/>
        <v>0.44400000000000001</v>
      </c>
      <c r="Q164" s="135">
        <v>0</v>
      </c>
      <c r="R164" s="135">
        <f t="shared" si="22"/>
        <v>0</v>
      </c>
      <c r="S164" s="135">
        <v>8.5999999999999998E-4</v>
      </c>
      <c r="T164" s="136">
        <f t="shared" si="23"/>
        <v>1.72E-3</v>
      </c>
      <c r="AR164" s="137" t="s">
        <v>129</v>
      </c>
      <c r="AT164" s="137" t="s">
        <v>125</v>
      </c>
      <c r="AU164" s="137" t="s">
        <v>80</v>
      </c>
      <c r="AY164" s="13" t="s">
        <v>122</v>
      </c>
      <c r="BE164" s="138">
        <f t="shared" si="24"/>
        <v>0</v>
      </c>
      <c r="BF164" s="138">
        <f t="shared" si="25"/>
        <v>0</v>
      </c>
      <c r="BG164" s="138">
        <f t="shared" si="26"/>
        <v>0</v>
      </c>
      <c r="BH164" s="138">
        <f t="shared" si="27"/>
        <v>0</v>
      </c>
      <c r="BI164" s="138">
        <f t="shared" si="28"/>
        <v>0</v>
      </c>
      <c r="BJ164" s="13" t="s">
        <v>78</v>
      </c>
      <c r="BK164" s="138">
        <f t="shared" si="29"/>
        <v>0</v>
      </c>
      <c r="BL164" s="13" t="s">
        <v>129</v>
      </c>
      <c r="BM164" s="137" t="s">
        <v>230</v>
      </c>
    </row>
    <row r="165" spans="2:65" s="1" customFormat="1" ht="16.5" customHeight="1">
      <c r="B165" s="125"/>
      <c r="C165" s="126" t="s">
        <v>226</v>
      </c>
      <c r="D165" s="126" t="s">
        <v>125</v>
      </c>
      <c r="E165" s="127" t="s">
        <v>231</v>
      </c>
      <c r="F165" s="128" t="s">
        <v>232</v>
      </c>
      <c r="G165" s="129" t="s">
        <v>135</v>
      </c>
      <c r="H165" s="130">
        <v>3</v>
      </c>
      <c r="I165" s="131"/>
      <c r="J165" s="131">
        <f t="shared" si="20"/>
        <v>0</v>
      </c>
      <c r="K165" s="132"/>
      <c r="L165" s="25"/>
      <c r="M165" s="133" t="s">
        <v>1</v>
      </c>
      <c r="N165" s="134" t="s">
        <v>35</v>
      </c>
      <c r="O165" s="135">
        <v>0</v>
      </c>
      <c r="P165" s="135">
        <f t="shared" si="21"/>
        <v>0</v>
      </c>
      <c r="Q165" s="135">
        <v>0</v>
      </c>
      <c r="R165" s="135">
        <f t="shared" si="22"/>
        <v>0</v>
      </c>
      <c r="S165" s="135">
        <v>0</v>
      </c>
      <c r="T165" s="136">
        <f t="shared" si="23"/>
        <v>0</v>
      </c>
      <c r="AR165" s="137" t="s">
        <v>129</v>
      </c>
      <c r="AT165" s="137" t="s">
        <v>125</v>
      </c>
      <c r="AU165" s="137" t="s">
        <v>80</v>
      </c>
      <c r="AY165" s="13" t="s">
        <v>122</v>
      </c>
      <c r="BE165" s="138">
        <f t="shared" si="24"/>
        <v>0</v>
      </c>
      <c r="BF165" s="138">
        <f t="shared" si="25"/>
        <v>0</v>
      </c>
      <c r="BG165" s="138">
        <f t="shared" si="26"/>
        <v>0</v>
      </c>
      <c r="BH165" s="138">
        <f t="shared" si="27"/>
        <v>0</v>
      </c>
      <c r="BI165" s="138">
        <f t="shared" si="28"/>
        <v>0</v>
      </c>
      <c r="BJ165" s="13" t="s">
        <v>78</v>
      </c>
      <c r="BK165" s="138">
        <f t="shared" si="29"/>
        <v>0</v>
      </c>
      <c r="BL165" s="13" t="s">
        <v>129</v>
      </c>
      <c r="BM165" s="137" t="s">
        <v>233</v>
      </c>
    </row>
    <row r="166" spans="2:65" s="1" customFormat="1" ht="21.75" customHeight="1">
      <c r="B166" s="125"/>
      <c r="C166" s="126" t="s">
        <v>234</v>
      </c>
      <c r="D166" s="126" t="s">
        <v>125</v>
      </c>
      <c r="E166" s="127" t="s">
        <v>235</v>
      </c>
      <c r="F166" s="128" t="s">
        <v>236</v>
      </c>
      <c r="G166" s="129" t="s">
        <v>222</v>
      </c>
      <c r="H166" s="130">
        <v>2</v>
      </c>
      <c r="I166" s="131"/>
      <c r="J166" s="131">
        <f t="shared" si="20"/>
        <v>0</v>
      </c>
      <c r="K166" s="132"/>
      <c r="L166" s="25"/>
      <c r="M166" s="133" t="s">
        <v>1</v>
      </c>
      <c r="N166" s="134" t="s">
        <v>35</v>
      </c>
      <c r="O166" s="135">
        <v>1.1000000000000001</v>
      </c>
      <c r="P166" s="135">
        <f t="shared" si="21"/>
        <v>2.2000000000000002</v>
      </c>
      <c r="Q166" s="135">
        <v>1.7285897E-3</v>
      </c>
      <c r="R166" s="135">
        <f t="shared" si="22"/>
        <v>3.4571794E-3</v>
      </c>
      <c r="S166" s="135">
        <v>0</v>
      </c>
      <c r="T166" s="136">
        <f t="shared" si="23"/>
        <v>0</v>
      </c>
      <c r="AR166" s="137" t="s">
        <v>129</v>
      </c>
      <c r="AT166" s="137" t="s">
        <v>125</v>
      </c>
      <c r="AU166" s="137" t="s">
        <v>80</v>
      </c>
      <c r="AY166" s="13" t="s">
        <v>122</v>
      </c>
      <c r="BE166" s="138">
        <f t="shared" si="24"/>
        <v>0</v>
      </c>
      <c r="BF166" s="138">
        <f t="shared" si="25"/>
        <v>0</v>
      </c>
      <c r="BG166" s="138">
        <f t="shared" si="26"/>
        <v>0</v>
      </c>
      <c r="BH166" s="138">
        <f t="shared" si="27"/>
        <v>0</v>
      </c>
      <c r="BI166" s="138">
        <f t="shared" si="28"/>
        <v>0</v>
      </c>
      <c r="BJ166" s="13" t="s">
        <v>78</v>
      </c>
      <c r="BK166" s="138">
        <f t="shared" si="29"/>
        <v>0</v>
      </c>
      <c r="BL166" s="13" t="s">
        <v>129</v>
      </c>
      <c r="BM166" s="137" t="s">
        <v>237</v>
      </c>
    </row>
    <row r="167" spans="2:65" s="1" customFormat="1" ht="16.5" customHeight="1">
      <c r="B167" s="125"/>
      <c r="C167" s="126" t="s">
        <v>230</v>
      </c>
      <c r="D167" s="126" t="s">
        <v>125</v>
      </c>
      <c r="E167" s="127" t="s">
        <v>238</v>
      </c>
      <c r="F167" s="128" t="s">
        <v>239</v>
      </c>
      <c r="G167" s="129" t="s">
        <v>240</v>
      </c>
      <c r="H167" s="130">
        <v>2</v>
      </c>
      <c r="I167" s="131"/>
      <c r="J167" s="131">
        <f t="shared" si="20"/>
        <v>0</v>
      </c>
      <c r="K167" s="132"/>
      <c r="L167" s="25"/>
      <c r="M167" s="133" t="s">
        <v>1</v>
      </c>
      <c r="N167" s="134" t="s">
        <v>35</v>
      </c>
      <c r="O167" s="135">
        <v>0</v>
      </c>
      <c r="P167" s="135">
        <f t="shared" si="21"/>
        <v>0</v>
      </c>
      <c r="Q167" s="135">
        <v>0</v>
      </c>
      <c r="R167" s="135">
        <f t="shared" si="22"/>
        <v>0</v>
      </c>
      <c r="S167" s="135">
        <v>0</v>
      </c>
      <c r="T167" s="136">
        <f t="shared" si="23"/>
        <v>0</v>
      </c>
      <c r="AR167" s="137" t="s">
        <v>129</v>
      </c>
      <c r="AT167" s="137" t="s">
        <v>125</v>
      </c>
      <c r="AU167" s="137" t="s">
        <v>80</v>
      </c>
      <c r="AY167" s="13" t="s">
        <v>122</v>
      </c>
      <c r="BE167" s="138">
        <f t="shared" si="24"/>
        <v>0</v>
      </c>
      <c r="BF167" s="138">
        <f t="shared" si="25"/>
        <v>0</v>
      </c>
      <c r="BG167" s="138">
        <f t="shared" si="26"/>
        <v>0</v>
      </c>
      <c r="BH167" s="138">
        <f t="shared" si="27"/>
        <v>0</v>
      </c>
      <c r="BI167" s="138">
        <f t="shared" si="28"/>
        <v>0</v>
      </c>
      <c r="BJ167" s="13" t="s">
        <v>78</v>
      </c>
      <c r="BK167" s="138">
        <f t="shared" si="29"/>
        <v>0</v>
      </c>
      <c r="BL167" s="13" t="s">
        <v>129</v>
      </c>
      <c r="BM167" s="137" t="s">
        <v>241</v>
      </c>
    </row>
    <row r="168" spans="2:65" s="1" customFormat="1" ht="16.5" customHeight="1">
      <c r="B168" s="125"/>
      <c r="C168" s="126" t="s">
        <v>233</v>
      </c>
      <c r="D168" s="126" t="s">
        <v>125</v>
      </c>
      <c r="E168" s="127" t="s">
        <v>242</v>
      </c>
      <c r="F168" s="128" t="s">
        <v>243</v>
      </c>
      <c r="G168" s="129" t="s">
        <v>135</v>
      </c>
      <c r="H168" s="130">
        <v>2</v>
      </c>
      <c r="I168" s="131"/>
      <c r="J168" s="131">
        <f t="shared" si="20"/>
        <v>0</v>
      </c>
      <c r="K168" s="132"/>
      <c r="L168" s="25"/>
      <c r="M168" s="133" t="s">
        <v>1</v>
      </c>
      <c r="N168" s="134" t="s">
        <v>35</v>
      </c>
      <c r="O168" s="135">
        <v>0.32</v>
      </c>
      <c r="P168" s="135">
        <f t="shared" si="21"/>
        <v>0.64</v>
      </c>
      <c r="Q168" s="135">
        <v>3.9140000000000001E-5</v>
      </c>
      <c r="R168" s="135">
        <f t="shared" si="22"/>
        <v>7.8280000000000003E-5</v>
      </c>
      <c r="S168" s="135">
        <v>0</v>
      </c>
      <c r="T168" s="136">
        <f t="shared" si="23"/>
        <v>0</v>
      </c>
      <c r="AR168" s="137" t="s">
        <v>129</v>
      </c>
      <c r="AT168" s="137" t="s">
        <v>125</v>
      </c>
      <c r="AU168" s="137" t="s">
        <v>80</v>
      </c>
      <c r="AY168" s="13" t="s">
        <v>122</v>
      </c>
      <c r="BE168" s="138">
        <f t="shared" si="24"/>
        <v>0</v>
      </c>
      <c r="BF168" s="138">
        <f t="shared" si="25"/>
        <v>0</v>
      </c>
      <c r="BG168" s="138">
        <f t="shared" si="26"/>
        <v>0</v>
      </c>
      <c r="BH168" s="138">
        <f t="shared" si="27"/>
        <v>0</v>
      </c>
      <c r="BI168" s="138">
        <f t="shared" si="28"/>
        <v>0</v>
      </c>
      <c r="BJ168" s="13" t="s">
        <v>78</v>
      </c>
      <c r="BK168" s="138">
        <f t="shared" si="29"/>
        <v>0</v>
      </c>
      <c r="BL168" s="13" t="s">
        <v>129</v>
      </c>
      <c r="BM168" s="137" t="s">
        <v>244</v>
      </c>
    </row>
    <row r="169" spans="2:65" s="1" customFormat="1" ht="24.2" customHeight="1">
      <c r="B169" s="125"/>
      <c r="C169" s="126" t="s">
        <v>245</v>
      </c>
      <c r="D169" s="126" t="s">
        <v>125</v>
      </c>
      <c r="E169" s="127" t="s">
        <v>246</v>
      </c>
      <c r="F169" s="128" t="s">
        <v>247</v>
      </c>
      <c r="G169" s="129" t="s">
        <v>248</v>
      </c>
      <c r="H169" s="130">
        <v>0.1</v>
      </c>
      <c r="I169" s="131"/>
      <c r="J169" s="131">
        <f t="shared" si="20"/>
        <v>0</v>
      </c>
      <c r="K169" s="132"/>
      <c r="L169" s="25"/>
      <c r="M169" s="133" t="s">
        <v>1</v>
      </c>
      <c r="N169" s="134" t="s">
        <v>35</v>
      </c>
      <c r="O169" s="135">
        <v>0</v>
      </c>
      <c r="P169" s="135">
        <f t="shared" si="21"/>
        <v>0</v>
      </c>
      <c r="Q169" s="135">
        <v>0</v>
      </c>
      <c r="R169" s="135">
        <f t="shared" si="22"/>
        <v>0</v>
      </c>
      <c r="S169" s="135">
        <v>0</v>
      </c>
      <c r="T169" s="136">
        <f t="shared" si="23"/>
        <v>0</v>
      </c>
      <c r="AR169" s="137" t="s">
        <v>129</v>
      </c>
      <c r="AT169" s="137" t="s">
        <v>125</v>
      </c>
      <c r="AU169" s="137" t="s">
        <v>80</v>
      </c>
      <c r="AY169" s="13" t="s">
        <v>122</v>
      </c>
      <c r="BE169" s="138">
        <f t="shared" si="24"/>
        <v>0</v>
      </c>
      <c r="BF169" s="138">
        <f t="shared" si="25"/>
        <v>0</v>
      </c>
      <c r="BG169" s="138">
        <f t="shared" si="26"/>
        <v>0</v>
      </c>
      <c r="BH169" s="138">
        <f t="shared" si="27"/>
        <v>0</v>
      </c>
      <c r="BI169" s="138">
        <f t="shared" si="28"/>
        <v>0</v>
      </c>
      <c r="BJ169" s="13" t="s">
        <v>78</v>
      </c>
      <c r="BK169" s="138">
        <f t="shared" si="29"/>
        <v>0</v>
      </c>
      <c r="BL169" s="13" t="s">
        <v>129</v>
      </c>
      <c r="BM169" s="137" t="s">
        <v>249</v>
      </c>
    </row>
    <row r="170" spans="2:65" s="1" customFormat="1" ht="16.5" customHeight="1">
      <c r="B170" s="125"/>
      <c r="C170" s="126" t="s">
        <v>237</v>
      </c>
      <c r="D170" s="126" t="s">
        <v>125</v>
      </c>
      <c r="E170" s="127" t="s">
        <v>250</v>
      </c>
      <c r="F170" s="128" t="s">
        <v>251</v>
      </c>
      <c r="G170" s="129" t="s">
        <v>222</v>
      </c>
      <c r="H170" s="130">
        <v>4</v>
      </c>
      <c r="I170" s="131"/>
      <c r="J170" s="131">
        <f t="shared" si="20"/>
        <v>0</v>
      </c>
      <c r="K170" s="132"/>
      <c r="L170" s="25"/>
      <c r="M170" s="133" t="s">
        <v>1</v>
      </c>
      <c r="N170" s="134" t="s">
        <v>35</v>
      </c>
      <c r="O170" s="135">
        <v>0.22700000000000001</v>
      </c>
      <c r="P170" s="135">
        <f t="shared" si="21"/>
        <v>0.90800000000000003</v>
      </c>
      <c r="Q170" s="135">
        <v>2.3913999999999999E-4</v>
      </c>
      <c r="R170" s="135">
        <f t="shared" si="22"/>
        <v>9.5655999999999996E-4</v>
      </c>
      <c r="S170" s="135">
        <v>0</v>
      </c>
      <c r="T170" s="136">
        <f t="shared" si="23"/>
        <v>0</v>
      </c>
      <c r="AR170" s="137" t="s">
        <v>129</v>
      </c>
      <c r="AT170" s="137" t="s">
        <v>125</v>
      </c>
      <c r="AU170" s="137" t="s">
        <v>80</v>
      </c>
      <c r="AY170" s="13" t="s">
        <v>122</v>
      </c>
      <c r="BE170" s="138">
        <f t="shared" si="24"/>
        <v>0</v>
      </c>
      <c r="BF170" s="138">
        <f t="shared" si="25"/>
        <v>0</v>
      </c>
      <c r="BG170" s="138">
        <f t="shared" si="26"/>
        <v>0</v>
      </c>
      <c r="BH170" s="138">
        <f t="shared" si="27"/>
        <v>0</v>
      </c>
      <c r="BI170" s="138">
        <f t="shared" si="28"/>
        <v>0</v>
      </c>
      <c r="BJ170" s="13" t="s">
        <v>78</v>
      </c>
      <c r="BK170" s="138">
        <f t="shared" si="29"/>
        <v>0</v>
      </c>
      <c r="BL170" s="13" t="s">
        <v>129</v>
      </c>
      <c r="BM170" s="137" t="s">
        <v>252</v>
      </c>
    </row>
    <row r="171" spans="2:65" s="1" customFormat="1" ht="16.5" customHeight="1">
      <c r="B171" s="125"/>
      <c r="C171" s="139" t="s">
        <v>241</v>
      </c>
      <c r="D171" s="139" t="s">
        <v>253</v>
      </c>
      <c r="E171" s="140" t="s">
        <v>539</v>
      </c>
      <c r="F171" s="141" t="s">
        <v>540</v>
      </c>
      <c r="G171" s="142" t="s">
        <v>240</v>
      </c>
      <c r="H171" s="143">
        <v>2</v>
      </c>
      <c r="I171" s="144"/>
      <c r="J171" s="144">
        <f t="shared" si="20"/>
        <v>0</v>
      </c>
      <c r="K171" s="145"/>
      <c r="L171" s="146"/>
      <c r="M171" s="147" t="s">
        <v>1</v>
      </c>
      <c r="N171" s="148" t="s">
        <v>35</v>
      </c>
      <c r="O171" s="135">
        <v>0</v>
      </c>
      <c r="P171" s="135">
        <f t="shared" si="21"/>
        <v>0</v>
      </c>
      <c r="Q171" s="135">
        <v>0</v>
      </c>
      <c r="R171" s="135">
        <f t="shared" si="22"/>
        <v>0</v>
      </c>
      <c r="S171" s="135">
        <v>0</v>
      </c>
      <c r="T171" s="136">
        <f t="shared" si="23"/>
        <v>0</v>
      </c>
      <c r="AR171" s="137" t="s">
        <v>148</v>
      </c>
      <c r="AT171" s="137" t="s">
        <v>253</v>
      </c>
      <c r="AU171" s="137" t="s">
        <v>80</v>
      </c>
      <c r="AY171" s="13" t="s">
        <v>122</v>
      </c>
      <c r="BE171" s="138">
        <f t="shared" si="24"/>
        <v>0</v>
      </c>
      <c r="BF171" s="138">
        <f t="shared" si="25"/>
        <v>0</v>
      </c>
      <c r="BG171" s="138">
        <f t="shared" si="26"/>
        <v>0</v>
      </c>
      <c r="BH171" s="138">
        <f t="shared" si="27"/>
        <v>0</v>
      </c>
      <c r="BI171" s="138">
        <f t="shared" si="28"/>
        <v>0</v>
      </c>
      <c r="BJ171" s="13" t="s">
        <v>78</v>
      </c>
      <c r="BK171" s="138">
        <f t="shared" si="29"/>
        <v>0</v>
      </c>
      <c r="BL171" s="13" t="s">
        <v>129</v>
      </c>
      <c r="BM171" s="137" t="s">
        <v>541</v>
      </c>
    </row>
    <row r="172" spans="2:65" s="1" customFormat="1" ht="16.5" customHeight="1">
      <c r="B172" s="125"/>
      <c r="C172" s="139" t="s">
        <v>244</v>
      </c>
      <c r="D172" s="139" t="s">
        <v>253</v>
      </c>
      <c r="E172" s="140" t="s">
        <v>542</v>
      </c>
      <c r="F172" s="141" t="s">
        <v>543</v>
      </c>
      <c r="G172" s="142" t="s">
        <v>240</v>
      </c>
      <c r="H172" s="143">
        <v>2</v>
      </c>
      <c r="I172" s="144"/>
      <c r="J172" s="144">
        <f t="shared" si="20"/>
        <v>0</v>
      </c>
      <c r="K172" s="145"/>
      <c r="L172" s="146"/>
      <c r="M172" s="147" t="s">
        <v>1</v>
      </c>
      <c r="N172" s="148" t="s">
        <v>35</v>
      </c>
      <c r="O172" s="135">
        <v>0</v>
      </c>
      <c r="P172" s="135">
        <f t="shared" si="21"/>
        <v>0</v>
      </c>
      <c r="Q172" s="135">
        <v>0</v>
      </c>
      <c r="R172" s="135">
        <f t="shared" si="22"/>
        <v>0</v>
      </c>
      <c r="S172" s="135">
        <v>0</v>
      </c>
      <c r="T172" s="136">
        <f t="shared" si="23"/>
        <v>0</v>
      </c>
      <c r="AR172" s="137" t="s">
        <v>148</v>
      </c>
      <c r="AT172" s="137" t="s">
        <v>253</v>
      </c>
      <c r="AU172" s="137" t="s">
        <v>80</v>
      </c>
      <c r="AY172" s="13" t="s">
        <v>122</v>
      </c>
      <c r="BE172" s="138">
        <f t="shared" si="24"/>
        <v>0</v>
      </c>
      <c r="BF172" s="138">
        <f t="shared" si="25"/>
        <v>0</v>
      </c>
      <c r="BG172" s="138">
        <f t="shared" si="26"/>
        <v>0</v>
      </c>
      <c r="BH172" s="138">
        <f t="shared" si="27"/>
        <v>0</v>
      </c>
      <c r="BI172" s="138">
        <f t="shared" si="28"/>
        <v>0</v>
      </c>
      <c r="BJ172" s="13" t="s">
        <v>78</v>
      </c>
      <c r="BK172" s="138">
        <f t="shared" si="29"/>
        <v>0</v>
      </c>
      <c r="BL172" s="13" t="s">
        <v>129</v>
      </c>
      <c r="BM172" s="137" t="s">
        <v>544</v>
      </c>
    </row>
    <row r="173" spans="2:65" s="1" customFormat="1" ht="24.2" customHeight="1">
      <c r="B173" s="125"/>
      <c r="C173" s="139" t="s">
        <v>261</v>
      </c>
      <c r="D173" s="139" t="s">
        <v>253</v>
      </c>
      <c r="E173" s="140" t="s">
        <v>545</v>
      </c>
      <c r="F173" s="141" t="s">
        <v>546</v>
      </c>
      <c r="G173" s="142" t="s">
        <v>240</v>
      </c>
      <c r="H173" s="143">
        <v>2</v>
      </c>
      <c r="I173" s="144"/>
      <c r="J173" s="144">
        <f t="shared" si="20"/>
        <v>0</v>
      </c>
      <c r="K173" s="145"/>
      <c r="L173" s="146"/>
      <c r="M173" s="147" t="s">
        <v>1</v>
      </c>
      <c r="N173" s="148" t="s">
        <v>35</v>
      </c>
      <c r="O173" s="135">
        <v>0</v>
      </c>
      <c r="P173" s="135">
        <f t="shared" si="21"/>
        <v>0</v>
      </c>
      <c r="Q173" s="135">
        <v>0</v>
      </c>
      <c r="R173" s="135">
        <f t="shared" si="22"/>
        <v>0</v>
      </c>
      <c r="S173" s="135">
        <v>0</v>
      </c>
      <c r="T173" s="136">
        <f t="shared" si="23"/>
        <v>0</v>
      </c>
      <c r="AR173" s="137" t="s">
        <v>148</v>
      </c>
      <c r="AT173" s="137" t="s">
        <v>253</v>
      </c>
      <c r="AU173" s="137" t="s">
        <v>80</v>
      </c>
      <c r="AY173" s="13" t="s">
        <v>122</v>
      </c>
      <c r="BE173" s="138">
        <f t="shared" si="24"/>
        <v>0</v>
      </c>
      <c r="BF173" s="138">
        <f t="shared" si="25"/>
        <v>0</v>
      </c>
      <c r="BG173" s="138">
        <f t="shared" si="26"/>
        <v>0</v>
      </c>
      <c r="BH173" s="138">
        <f t="shared" si="27"/>
        <v>0</v>
      </c>
      <c r="BI173" s="138">
        <f t="shared" si="28"/>
        <v>0</v>
      </c>
      <c r="BJ173" s="13" t="s">
        <v>78</v>
      </c>
      <c r="BK173" s="138">
        <f t="shared" si="29"/>
        <v>0</v>
      </c>
      <c r="BL173" s="13" t="s">
        <v>129</v>
      </c>
      <c r="BM173" s="137" t="s">
        <v>547</v>
      </c>
    </row>
    <row r="174" spans="2:65" s="1" customFormat="1" ht="16.5" customHeight="1">
      <c r="B174" s="125"/>
      <c r="C174" s="139" t="s">
        <v>265</v>
      </c>
      <c r="D174" s="139" t="s">
        <v>253</v>
      </c>
      <c r="E174" s="140" t="s">
        <v>548</v>
      </c>
      <c r="F174" s="141" t="s">
        <v>549</v>
      </c>
      <c r="G174" s="142" t="s">
        <v>240</v>
      </c>
      <c r="H174" s="143">
        <v>2</v>
      </c>
      <c r="I174" s="144"/>
      <c r="J174" s="144">
        <f t="shared" si="20"/>
        <v>0</v>
      </c>
      <c r="K174" s="145"/>
      <c r="L174" s="146"/>
      <c r="M174" s="147" t="s">
        <v>1</v>
      </c>
      <c r="N174" s="148" t="s">
        <v>35</v>
      </c>
      <c r="O174" s="135">
        <v>0</v>
      </c>
      <c r="P174" s="135">
        <f t="shared" si="21"/>
        <v>0</v>
      </c>
      <c r="Q174" s="135">
        <v>0</v>
      </c>
      <c r="R174" s="135">
        <f t="shared" si="22"/>
        <v>0</v>
      </c>
      <c r="S174" s="135">
        <v>0</v>
      </c>
      <c r="T174" s="136">
        <f t="shared" si="23"/>
        <v>0</v>
      </c>
      <c r="AR174" s="137" t="s">
        <v>148</v>
      </c>
      <c r="AT174" s="137" t="s">
        <v>253</v>
      </c>
      <c r="AU174" s="137" t="s">
        <v>80</v>
      </c>
      <c r="AY174" s="13" t="s">
        <v>122</v>
      </c>
      <c r="BE174" s="138">
        <f t="shared" si="24"/>
        <v>0</v>
      </c>
      <c r="BF174" s="138">
        <f t="shared" si="25"/>
        <v>0</v>
      </c>
      <c r="BG174" s="138">
        <f t="shared" si="26"/>
        <v>0</v>
      </c>
      <c r="BH174" s="138">
        <f t="shared" si="27"/>
        <v>0</v>
      </c>
      <c r="BI174" s="138">
        <f t="shared" si="28"/>
        <v>0</v>
      </c>
      <c r="BJ174" s="13" t="s">
        <v>78</v>
      </c>
      <c r="BK174" s="138">
        <f t="shared" si="29"/>
        <v>0</v>
      </c>
      <c r="BL174" s="13" t="s">
        <v>129</v>
      </c>
      <c r="BM174" s="137" t="s">
        <v>550</v>
      </c>
    </row>
    <row r="175" spans="2:65" s="1" customFormat="1" ht="16.5" customHeight="1">
      <c r="B175" s="125"/>
      <c r="C175" s="139" t="s">
        <v>249</v>
      </c>
      <c r="D175" s="139" t="s">
        <v>253</v>
      </c>
      <c r="E175" s="140" t="s">
        <v>262</v>
      </c>
      <c r="F175" s="141" t="s">
        <v>263</v>
      </c>
      <c r="G175" s="142" t="s">
        <v>240</v>
      </c>
      <c r="H175" s="143">
        <v>2</v>
      </c>
      <c r="I175" s="144"/>
      <c r="J175" s="144">
        <f t="shared" si="20"/>
        <v>0</v>
      </c>
      <c r="K175" s="145"/>
      <c r="L175" s="146"/>
      <c r="M175" s="147" t="s">
        <v>1</v>
      </c>
      <c r="N175" s="148" t="s">
        <v>35</v>
      </c>
      <c r="O175" s="135">
        <v>0</v>
      </c>
      <c r="P175" s="135">
        <f t="shared" si="21"/>
        <v>0</v>
      </c>
      <c r="Q175" s="135">
        <v>0</v>
      </c>
      <c r="R175" s="135">
        <f t="shared" si="22"/>
        <v>0</v>
      </c>
      <c r="S175" s="135">
        <v>0</v>
      </c>
      <c r="T175" s="136">
        <f t="shared" si="23"/>
        <v>0</v>
      </c>
      <c r="AR175" s="137" t="s">
        <v>148</v>
      </c>
      <c r="AT175" s="137" t="s">
        <v>253</v>
      </c>
      <c r="AU175" s="137" t="s">
        <v>80</v>
      </c>
      <c r="AY175" s="13" t="s">
        <v>122</v>
      </c>
      <c r="BE175" s="138">
        <f t="shared" si="24"/>
        <v>0</v>
      </c>
      <c r="BF175" s="138">
        <f t="shared" si="25"/>
        <v>0</v>
      </c>
      <c r="BG175" s="138">
        <f t="shared" si="26"/>
        <v>0</v>
      </c>
      <c r="BH175" s="138">
        <f t="shared" si="27"/>
        <v>0</v>
      </c>
      <c r="BI175" s="138">
        <f t="shared" si="28"/>
        <v>0</v>
      </c>
      <c r="BJ175" s="13" t="s">
        <v>78</v>
      </c>
      <c r="BK175" s="138">
        <f t="shared" si="29"/>
        <v>0</v>
      </c>
      <c r="BL175" s="13" t="s">
        <v>129</v>
      </c>
      <c r="BM175" s="137" t="s">
        <v>551</v>
      </c>
    </row>
    <row r="176" spans="2:65" s="1" customFormat="1" ht="21.75" customHeight="1">
      <c r="B176" s="125"/>
      <c r="C176" s="139" t="s">
        <v>252</v>
      </c>
      <c r="D176" s="139" t="s">
        <v>253</v>
      </c>
      <c r="E176" s="140" t="s">
        <v>269</v>
      </c>
      <c r="F176" s="141" t="s">
        <v>270</v>
      </c>
      <c r="G176" s="142" t="s">
        <v>240</v>
      </c>
      <c r="H176" s="143">
        <v>4</v>
      </c>
      <c r="I176" s="144"/>
      <c r="J176" s="144">
        <f t="shared" si="20"/>
        <v>0</v>
      </c>
      <c r="K176" s="145"/>
      <c r="L176" s="146"/>
      <c r="M176" s="147" t="s">
        <v>1</v>
      </c>
      <c r="N176" s="148" t="s">
        <v>35</v>
      </c>
      <c r="O176" s="135">
        <v>0</v>
      </c>
      <c r="P176" s="135">
        <f t="shared" si="21"/>
        <v>0</v>
      </c>
      <c r="Q176" s="135">
        <v>0</v>
      </c>
      <c r="R176" s="135">
        <f t="shared" si="22"/>
        <v>0</v>
      </c>
      <c r="S176" s="135">
        <v>0</v>
      </c>
      <c r="T176" s="136">
        <f t="shared" si="23"/>
        <v>0</v>
      </c>
      <c r="AR176" s="137" t="s">
        <v>148</v>
      </c>
      <c r="AT176" s="137" t="s">
        <v>253</v>
      </c>
      <c r="AU176" s="137" t="s">
        <v>80</v>
      </c>
      <c r="AY176" s="13" t="s">
        <v>122</v>
      </c>
      <c r="BE176" s="138">
        <f t="shared" si="24"/>
        <v>0</v>
      </c>
      <c r="BF176" s="138">
        <f t="shared" si="25"/>
        <v>0</v>
      </c>
      <c r="BG176" s="138">
        <f t="shared" si="26"/>
        <v>0</v>
      </c>
      <c r="BH176" s="138">
        <f t="shared" si="27"/>
        <v>0</v>
      </c>
      <c r="BI176" s="138">
        <f t="shared" si="28"/>
        <v>0</v>
      </c>
      <c r="BJ176" s="13" t="s">
        <v>78</v>
      </c>
      <c r="BK176" s="138">
        <f t="shared" si="29"/>
        <v>0</v>
      </c>
      <c r="BL176" s="13" t="s">
        <v>129</v>
      </c>
      <c r="BM176" s="137" t="s">
        <v>552</v>
      </c>
    </row>
    <row r="177" spans="2:65" s="1" customFormat="1" ht="16.5" customHeight="1">
      <c r="B177" s="125"/>
      <c r="C177" s="139" t="s">
        <v>275</v>
      </c>
      <c r="D177" s="139" t="s">
        <v>253</v>
      </c>
      <c r="E177" s="140" t="s">
        <v>553</v>
      </c>
      <c r="F177" s="141" t="s">
        <v>554</v>
      </c>
      <c r="G177" s="142" t="s">
        <v>240</v>
      </c>
      <c r="H177" s="143">
        <v>3</v>
      </c>
      <c r="I177" s="144"/>
      <c r="J177" s="144">
        <f t="shared" si="20"/>
        <v>0</v>
      </c>
      <c r="K177" s="145"/>
      <c r="L177" s="146"/>
      <c r="M177" s="147" t="s">
        <v>1</v>
      </c>
      <c r="N177" s="148" t="s">
        <v>35</v>
      </c>
      <c r="O177" s="135">
        <v>0</v>
      </c>
      <c r="P177" s="135">
        <f t="shared" si="21"/>
        <v>0</v>
      </c>
      <c r="Q177" s="135">
        <v>0</v>
      </c>
      <c r="R177" s="135">
        <f t="shared" si="22"/>
        <v>0</v>
      </c>
      <c r="S177" s="135">
        <v>0</v>
      </c>
      <c r="T177" s="136">
        <f t="shared" si="23"/>
        <v>0</v>
      </c>
      <c r="AR177" s="137" t="s">
        <v>148</v>
      </c>
      <c r="AT177" s="137" t="s">
        <v>253</v>
      </c>
      <c r="AU177" s="137" t="s">
        <v>80</v>
      </c>
      <c r="AY177" s="13" t="s">
        <v>122</v>
      </c>
      <c r="BE177" s="138">
        <f t="shared" si="24"/>
        <v>0</v>
      </c>
      <c r="BF177" s="138">
        <f t="shared" si="25"/>
        <v>0</v>
      </c>
      <c r="BG177" s="138">
        <f t="shared" si="26"/>
        <v>0</v>
      </c>
      <c r="BH177" s="138">
        <f t="shared" si="27"/>
        <v>0</v>
      </c>
      <c r="BI177" s="138">
        <f t="shared" si="28"/>
        <v>0</v>
      </c>
      <c r="BJ177" s="13" t="s">
        <v>78</v>
      </c>
      <c r="BK177" s="138">
        <f t="shared" si="29"/>
        <v>0</v>
      </c>
      <c r="BL177" s="13" t="s">
        <v>129</v>
      </c>
      <c r="BM177" s="137" t="s">
        <v>555</v>
      </c>
    </row>
    <row r="178" spans="2:65" s="1" customFormat="1" ht="16.5" customHeight="1">
      <c r="B178" s="125"/>
      <c r="C178" s="139" t="s">
        <v>279</v>
      </c>
      <c r="D178" s="139" t="s">
        <v>253</v>
      </c>
      <c r="E178" s="140" t="s">
        <v>556</v>
      </c>
      <c r="F178" s="141" t="s">
        <v>557</v>
      </c>
      <c r="G178" s="142" t="s">
        <v>240</v>
      </c>
      <c r="H178" s="143">
        <v>3</v>
      </c>
      <c r="I178" s="144"/>
      <c r="J178" s="144">
        <f t="shared" si="20"/>
        <v>0</v>
      </c>
      <c r="K178" s="145"/>
      <c r="L178" s="146"/>
      <c r="M178" s="147" t="s">
        <v>1</v>
      </c>
      <c r="N178" s="148" t="s">
        <v>35</v>
      </c>
      <c r="O178" s="135">
        <v>0</v>
      </c>
      <c r="P178" s="135">
        <f t="shared" si="21"/>
        <v>0</v>
      </c>
      <c r="Q178" s="135">
        <v>0</v>
      </c>
      <c r="R178" s="135">
        <f t="shared" si="22"/>
        <v>0</v>
      </c>
      <c r="S178" s="135">
        <v>0</v>
      </c>
      <c r="T178" s="136">
        <f t="shared" si="23"/>
        <v>0</v>
      </c>
      <c r="AR178" s="137" t="s">
        <v>148</v>
      </c>
      <c r="AT178" s="137" t="s">
        <v>253</v>
      </c>
      <c r="AU178" s="137" t="s">
        <v>80</v>
      </c>
      <c r="AY178" s="13" t="s">
        <v>122</v>
      </c>
      <c r="BE178" s="138">
        <f t="shared" si="24"/>
        <v>0</v>
      </c>
      <c r="BF178" s="138">
        <f t="shared" si="25"/>
        <v>0</v>
      </c>
      <c r="BG178" s="138">
        <f t="shared" si="26"/>
        <v>0</v>
      </c>
      <c r="BH178" s="138">
        <f t="shared" si="27"/>
        <v>0</v>
      </c>
      <c r="BI178" s="138">
        <f t="shared" si="28"/>
        <v>0</v>
      </c>
      <c r="BJ178" s="13" t="s">
        <v>78</v>
      </c>
      <c r="BK178" s="138">
        <f t="shared" si="29"/>
        <v>0</v>
      </c>
      <c r="BL178" s="13" t="s">
        <v>129</v>
      </c>
      <c r="BM178" s="137" t="s">
        <v>558</v>
      </c>
    </row>
    <row r="179" spans="2:65" s="1" customFormat="1" ht="16.5" customHeight="1">
      <c r="B179" s="125"/>
      <c r="C179" s="139" t="s">
        <v>283</v>
      </c>
      <c r="D179" s="139" t="s">
        <v>253</v>
      </c>
      <c r="E179" s="140" t="s">
        <v>296</v>
      </c>
      <c r="F179" s="141" t="s">
        <v>297</v>
      </c>
      <c r="G179" s="142" t="s">
        <v>240</v>
      </c>
      <c r="H179" s="143">
        <v>3</v>
      </c>
      <c r="I179" s="144"/>
      <c r="J179" s="144">
        <f t="shared" si="20"/>
        <v>0</v>
      </c>
      <c r="K179" s="145"/>
      <c r="L179" s="146"/>
      <c r="M179" s="147" t="s">
        <v>1</v>
      </c>
      <c r="N179" s="148" t="s">
        <v>35</v>
      </c>
      <c r="O179" s="135">
        <v>0</v>
      </c>
      <c r="P179" s="135">
        <f t="shared" si="21"/>
        <v>0</v>
      </c>
      <c r="Q179" s="135">
        <v>0</v>
      </c>
      <c r="R179" s="135">
        <f t="shared" si="22"/>
        <v>0</v>
      </c>
      <c r="S179" s="135">
        <v>0</v>
      </c>
      <c r="T179" s="136">
        <f t="shared" si="23"/>
        <v>0</v>
      </c>
      <c r="AR179" s="137" t="s">
        <v>148</v>
      </c>
      <c r="AT179" s="137" t="s">
        <v>253</v>
      </c>
      <c r="AU179" s="137" t="s">
        <v>80</v>
      </c>
      <c r="AY179" s="13" t="s">
        <v>122</v>
      </c>
      <c r="BE179" s="138">
        <f t="shared" si="24"/>
        <v>0</v>
      </c>
      <c r="BF179" s="138">
        <f t="shared" si="25"/>
        <v>0</v>
      </c>
      <c r="BG179" s="138">
        <f t="shared" si="26"/>
        <v>0</v>
      </c>
      <c r="BH179" s="138">
        <f t="shared" si="27"/>
        <v>0</v>
      </c>
      <c r="BI179" s="138">
        <f t="shared" si="28"/>
        <v>0</v>
      </c>
      <c r="BJ179" s="13" t="s">
        <v>78</v>
      </c>
      <c r="BK179" s="138">
        <f t="shared" si="29"/>
        <v>0</v>
      </c>
      <c r="BL179" s="13" t="s">
        <v>129</v>
      </c>
      <c r="BM179" s="137" t="s">
        <v>298</v>
      </c>
    </row>
    <row r="180" spans="2:65" s="1" customFormat="1" ht="16.5" customHeight="1">
      <c r="B180" s="125"/>
      <c r="C180" s="126" t="s">
        <v>291</v>
      </c>
      <c r="D180" s="126" t="s">
        <v>125</v>
      </c>
      <c r="E180" s="127" t="s">
        <v>300</v>
      </c>
      <c r="F180" s="128" t="s">
        <v>301</v>
      </c>
      <c r="G180" s="129" t="s">
        <v>302</v>
      </c>
      <c r="H180" s="130">
        <v>1</v>
      </c>
      <c r="I180" s="131"/>
      <c r="J180" s="131">
        <f t="shared" si="20"/>
        <v>0</v>
      </c>
      <c r="K180" s="132"/>
      <c r="L180" s="25"/>
      <c r="M180" s="133" t="s">
        <v>1</v>
      </c>
      <c r="N180" s="134" t="s">
        <v>35</v>
      </c>
      <c r="O180" s="135">
        <v>0</v>
      </c>
      <c r="P180" s="135">
        <f t="shared" si="21"/>
        <v>0</v>
      </c>
      <c r="Q180" s="135">
        <v>0</v>
      </c>
      <c r="R180" s="135">
        <f t="shared" si="22"/>
        <v>0</v>
      </c>
      <c r="S180" s="135">
        <v>0</v>
      </c>
      <c r="T180" s="136">
        <f t="shared" si="23"/>
        <v>0</v>
      </c>
      <c r="AR180" s="137" t="s">
        <v>129</v>
      </c>
      <c r="AT180" s="137" t="s">
        <v>125</v>
      </c>
      <c r="AU180" s="137" t="s">
        <v>80</v>
      </c>
      <c r="AY180" s="13" t="s">
        <v>122</v>
      </c>
      <c r="BE180" s="138">
        <f t="shared" si="24"/>
        <v>0</v>
      </c>
      <c r="BF180" s="138">
        <f t="shared" si="25"/>
        <v>0</v>
      </c>
      <c r="BG180" s="138">
        <f t="shared" si="26"/>
        <v>0</v>
      </c>
      <c r="BH180" s="138">
        <f t="shared" si="27"/>
        <v>0</v>
      </c>
      <c r="BI180" s="138">
        <f t="shared" si="28"/>
        <v>0</v>
      </c>
      <c r="BJ180" s="13" t="s">
        <v>78</v>
      </c>
      <c r="BK180" s="138">
        <f t="shared" si="29"/>
        <v>0</v>
      </c>
      <c r="BL180" s="13" t="s">
        <v>129</v>
      </c>
      <c r="BM180" s="137" t="s">
        <v>303</v>
      </c>
    </row>
    <row r="181" spans="2:65" s="1" customFormat="1" ht="16.5" customHeight="1">
      <c r="B181" s="125"/>
      <c r="C181" s="126" t="s">
        <v>295</v>
      </c>
      <c r="D181" s="126" t="s">
        <v>125</v>
      </c>
      <c r="E181" s="127" t="s">
        <v>305</v>
      </c>
      <c r="F181" s="128" t="s">
        <v>306</v>
      </c>
      <c r="G181" s="129" t="s">
        <v>135</v>
      </c>
      <c r="H181" s="130">
        <v>1</v>
      </c>
      <c r="I181" s="131"/>
      <c r="J181" s="131">
        <f t="shared" si="20"/>
        <v>0</v>
      </c>
      <c r="K181" s="132"/>
      <c r="L181" s="25"/>
      <c r="M181" s="133" t="s">
        <v>1</v>
      </c>
      <c r="N181" s="134" t="s">
        <v>35</v>
      </c>
      <c r="O181" s="135">
        <v>0.95</v>
      </c>
      <c r="P181" s="135">
        <f t="shared" si="21"/>
        <v>0.95</v>
      </c>
      <c r="Q181" s="135">
        <v>3.1E-4</v>
      </c>
      <c r="R181" s="135">
        <f t="shared" si="22"/>
        <v>3.1E-4</v>
      </c>
      <c r="S181" s="135">
        <v>0</v>
      </c>
      <c r="T181" s="136">
        <f t="shared" si="23"/>
        <v>0</v>
      </c>
      <c r="AR181" s="137" t="s">
        <v>129</v>
      </c>
      <c r="AT181" s="137" t="s">
        <v>125</v>
      </c>
      <c r="AU181" s="137" t="s">
        <v>80</v>
      </c>
      <c r="AY181" s="13" t="s">
        <v>122</v>
      </c>
      <c r="BE181" s="138">
        <f t="shared" si="24"/>
        <v>0</v>
      </c>
      <c r="BF181" s="138">
        <f t="shared" si="25"/>
        <v>0</v>
      </c>
      <c r="BG181" s="138">
        <f t="shared" si="26"/>
        <v>0</v>
      </c>
      <c r="BH181" s="138">
        <f t="shared" si="27"/>
        <v>0</v>
      </c>
      <c r="BI181" s="138">
        <f t="shared" si="28"/>
        <v>0</v>
      </c>
      <c r="BJ181" s="13" t="s">
        <v>78</v>
      </c>
      <c r="BK181" s="138">
        <f t="shared" si="29"/>
        <v>0</v>
      </c>
      <c r="BL181" s="13" t="s">
        <v>129</v>
      </c>
      <c r="BM181" s="137" t="s">
        <v>307</v>
      </c>
    </row>
    <row r="182" spans="2:65" s="1" customFormat="1" ht="24.2" customHeight="1">
      <c r="B182" s="125"/>
      <c r="C182" s="126" t="s">
        <v>559</v>
      </c>
      <c r="D182" s="126" t="s">
        <v>125</v>
      </c>
      <c r="E182" s="127" t="s">
        <v>309</v>
      </c>
      <c r="F182" s="128" t="s">
        <v>310</v>
      </c>
      <c r="G182" s="129" t="s">
        <v>174</v>
      </c>
      <c r="H182" s="130"/>
      <c r="I182" s="131"/>
      <c r="J182" s="131">
        <f t="shared" si="20"/>
        <v>0</v>
      </c>
      <c r="K182" s="132"/>
      <c r="L182" s="25"/>
      <c r="M182" s="133" t="s">
        <v>1</v>
      </c>
      <c r="N182" s="134" t="s">
        <v>35</v>
      </c>
      <c r="O182" s="135">
        <v>0</v>
      </c>
      <c r="P182" s="135">
        <f t="shared" si="21"/>
        <v>0</v>
      </c>
      <c r="Q182" s="135">
        <v>0</v>
      </c>
      <c r="R182" s="135">
        <f t="shared" si="22"/>
        <v>0</v>
      </c>
      <c r="S182" s="135">
        <v>0</v>
      </c>
      <c r="T182" s="136">
        <f t="shared" si="23"/>
        <v>0</v>
      </c>
      <c r="AR182" s="137" t="s">
        <v>129</v>
      </c>
      <c r="AT182" s="137" t="s">
        <v>125</v>
      </c>
      <c r="AU182" s="137" t="s">
        <v>80</v>
      </c>
      <c r="AY182" s="13" t="s">
        <v>122</v>
      </c>
      <c r="BE182" s="138">
        <f t="shared" si="24"/>
        <v>0</v>
      </c>
      <c r="BF182" s="138">
        <f t="shared" si="25"/>
        <v>0</v>
      </c>
      <c r="BG182" s="138">
        <f t="shared" si="26"/>
        <v>0</v>
      </c>
      <c r="BH182" s="138">
        <f t="shared" si="27"/>
        <v>0</v>
      </c>
      <c r="BI182" s="138">
        <f t="shared" si="28"/>
        <v>0</v>
      </c>
      <c r="BJ182" s="13" t="s">
        <v>78</v>
      </c>
      <c r="BK182" s="138">
        <f t="shared" si="29"/>
        <v>0</v>
      </c>
      <c r="BL182" s="13" t="s">
        <v>129</v>
      </c>
      <c r="BM182" s="137" t="s">
        <v>311</v>
      </c>
    </row>
    <row r="183" spans="2:65" s="11" customFormat="1" ht="22.9" customHeight="1">
      <c r="B183" s="114"/>
      <c r="D183" s="115" t="s">
        <v>69</v>
      </c>
      <c r="E183" s="123" t="s">
        <v>312</v>
      </c>
      <c r="F183" s="123" t="s">
        <v>313</v>
      </c>
      <c r="J183" s="124">
        <f>BK183</f>
        <v>0</v>
      </c>
      <c r="L183" s="114"/>
      <c r="M183" s="118"/>
      <c r="P183" s="119">
        <f>SUM(P184:P189)</f>
        <v>1.5</v>
      </c>
      <c r="R183" s="119">
        <f>SUM(R184:R189)</f>
        <v>1.5E-3</v>
      </c>
      <c r="T183" s="120">
        <f>SUM(T184:T189)</f>
        <v>0</v>
      </c>
      <c r="AR183" s="115" t="s">
        <v>80</v>
      </c>
      <c r="AT183" s="121" t="s">
        <v>69</v>
      </c>
      <c r="AU183" s="121" t="s">
        <v>78</v>
      </c>
      <c r="AY183" s="115" t="s">
        <v>122</v>
      </c>
      <c r="BK183" s="122">
        <f>SUM(BK184:BK189)</f>
        <v>0</v>
      </c>
    </row>
    <row r="184" spans="2:65" s="1" customFormat="1" ht="16.5" customHeight="1">
      <c r="B184" s="125"/>
      <c r="C184" s="126" t="s">
        <v>299</v>
      </c>
      <c r="D184" s="126" t="s">
        <v>125</v>
      </c>
      <c r="E184" s="127" t="s">
        <v>315</v>
      </c>
      <c r="F184" s="128" t="s">
        <v>560</v>
      </c>
      <c r="G184" s="129" t="s">
        <v>222</v>
      </c>
      <c r="H184" s="130">
        <v>3</v>
      </c>
      <c r="I184" s="131"/>
      <c r="J184" s="131">
        <f t="shared" ref="J184:J189" si="30">ROUND(I184*H184,1)</f>
        <v>0</v>
      </c>
      <c r="K184" s="132"/>
      <c r="L184" s="25"/>
      <c r="M184" s="133" t="s">
        <v>1</v>
      </c>
      <c r="N184" s="134" t="s">
        <v>35</v>
      </c>
      <c r="O184" s="135">
        <v>0</v>
      </c>
      <c r="P184" s="135">
        <f t="shared" ref="P184:P189" si="31">O184*H184</f>
        <v>0</v>
      </c>
      <c r="Q184" s="135">
        <v>0</v>
      </c>
      <c r="R184" s="135">
        <f t="shared" ref="R184:R189" si="32">Q184*H184</f>
        <v>0</v>
      </c>
      <c r="S184" s="135">
        <v>0</v>
      </c>
      <c r="T184" s="136">
        <f t="shared" ref="T184:T189" si="33">S184*H184</f>
        <v>0</v>
      </c>
      <c r="AR184" s="137" t="s">
        <v>129</v>
      </c>
      <c r="AT184" s="137" t="s">
        <v>125</v>
      </c>
      <c r="AU184" s="137" t="s">
        <v>80</v>
      </c>
      <c r="AY184" s="13" t="s">
        <v>122</v>
      </c>
      <c r="BE184" s="138">
        <f t="shared" ref="BE184:BE189" si="34">IF(N184="základní",J184,0)</f>
        <v>0</v>
      </c>
      <c r="BF184" s="138">
        <f t="shared" ref="BF184:BF189" si="35">IF(N184="snížená",J184,0)</f>
        <v>0</v>
      </c>
      <c r="BG184" s="138">
        <f t="shared" ref="BG184:BG189" si="36">IF(N184="zákl. přenesená",J184,0)</f>
        <v>0</v>
      </c>
      <c r="BH184" s="138">
        <f t="shared" ref="BH184:BH189" si="37">IF(N184="sníž. přenesená",J184,0)</f>
        <v>0</v>
      </c>
      <c r="BI184" s="138">
        <f t="shared" ref="BI184:BI189" si="38">IF(N184="nulová",J184,0)</f>
        <v>0</v>
      </c>
      <c r="BJ184" s="13" t="s">
        <v>78</v>
      </c>
      <c r="BK184" s="138">
        <f t="shared" ref="BK184:BK189" si="39">ROUND(I184*H184,1)</f>
        <v>0</v>
      </c>
      <c r="BL184" s="13" t="s">
        <v>129</v>
      </c>
      <c r="BM184" s="137" t="s">
        <v>317</v>
      </c>
    </row>
    <row r="185" spans="2:65" s="1" customFormat="1" ht="16.5" customHeight="1">
      <c r="B185" s="125"/>
      <c r="C185" s="126" t="s">
        <v>304</v>
      </c>
      <c r="D185" s="126" t="s">
        <v>125</v>
      </c>
      <c r="E185" s="127" t="s">
        <v>319</v>
      </c>
      <c r="F185" s="128" t="s">
        <v>320</v>
      </c>
      <c r="G185" s="129" t="s">
        <v>222</v>
      </c>
      <c r="H185" s="130">
        <v>3</v>
      </c>
      <c r="I185" s="131"/>
      <c r="J185" s="131">
        <f t="shared" si="30"/>
        <v>0</v>
      </c>
      <c r="K185" s="132"/>
      <c r="L185" s="25"/>
      <c r="M185" s="133" t="s">
        <v>1</v>
      </c>
      <c r="N185" s="134" t="s">
        <v>35</v>
      </c>
      <c r="O185" s="135">
        <v>0</v>
      </c>
      <c r="P185" s="135">
        <f t="shared" si="31"/>
        <v>0</v>
      </c>
      <c r="Q185" s="135">
        <v>0</v>
      </c>
      <c r="R185" s="135">
        <f t="shared" si="32"/>
        <v>0</v>
      </c>
      <c r="S185" s="135">
        <v>0</v>
      </c>
      <c r="T185" s="136">
        <f t="shared" si="33"/>
        <v>0</v>
      </c>
      <c r="AR185" s="137" t="s">
        <v>129</v>
      </c>
      <c r="AT185" s="137" t="s">
        <v>125</v>
      </c>
      <c r="AU185" s="137" t="s">
        <v>80</v>
      </c>
      <c r="AY185" s="13" t="s">
        <v>122</v>
      </c>
      <c r="BE185" s="138">
        <f t="shared" si="34"/>
        <v>0</v>
      </c>
      <c r="BF185" s="138">
        <f t="shared" si="35"/>
        <v>0</v>
      </c>
      <c r="BG185" s="138">
        <f t="shared" si="36"/>
        <v>0</v>
      </c>
      <c r="BH185" s="138">
        <f t="shared" si="37"/>
        <v>0</v>
      </c>
      <c r="BI185" s="138">
        <f t="shared" si="38"/>
        <v>0</v>
      </c>
      <c r="BJ185" s="13" t="s">
        <v>78</v>
      </c>
      <c r="BK185" s="138">
        <f t="shared" si="39"/>
        <v>0</v>
      </c>
      <c r="BL185" s="13" t="s">
        <v>129</v>
      </c>
      <c r="BM185" s="137" t="s">
        <v>321</v>
      </c>
    </row>
    <row r="186" spans="2:65" s="1" customFormat="1" ht="24.2" customHeight="1">
      <c r="B186" s="125"/>
      <c r="C186" s="139" t="s">
        <v>308</v>
      </c>
      <c r="D186" s="139" t="s">
        <v>253</v>
      </c>
      <c r="E186" s="140" t="s">
        <v>561</v>
      </c>
      <c r="F186" s="141" t="s">
        <v>562</v>
      </c>
      <c r="G186" s="142" t="s">
        <v>240</v>
      </c>
      <c r="H186" s="143">
        <v>3</v>
      </c>
      <c r="I186" s="144"/>
      <c r="J186" s="144">
        <f t="shared" si="30"/>
        <v>0</v>
      </c>
      <c r="K186" s="145"/>
      <c r="L186" s="146"/>
      <c r="M186" s="147" t="s">
        <v>1</v>
      </c>
      <c r="N186" s="148" t="s">
        <v>35</v>
      </c>
      <c r="O186" s="135">
        <v>0</v>
      </c>
      <c r="P186" s="135">
        <f t="shared" si="31"/>
        <v>0</v>
      </c>
      <c r="Q186" s="135">
        <v>0</v>
      </c>
      <c r="R186" s="135">
        <f t="shared" si="32"/>
        <v>0</v>
      </c>
      <c r="S186" s="135">
        <v>0</v>
      </c>
      <c r="T186" s="136">
        <f t="shared" si="33"/>
        <v>0</v>
      </c>
      <c r="AR186" s="137" t="s">
        <v>148</v>
      </c>
      <c r="AT186" s="137" t="s">
        <v>253</v>
      </c>
      <c r="AU186" s="137" t="s">
        <v>80</v>
      </c>
      <c r="AY186" s="13" t="s">
        <v>122</v>
      </c>
      <c r="BE186" s="138">
        <f t="shared" si="34"/>
        <v>0</v>
      </c>
      <c r="BF186" s="138">
        <f t="shared" si="35"/>
        <v>0</v>
      </c>
      <c r="BG186" s="138">
        <f t="shared" si="36"/>
        <v>0</v>
      </c>
      <c r="BH186" s="138">
        <f t="shared" si="37"/>
        <v>0</v>
      </c>
      <c r="BI186" s="138">
        <f t="shared" si="38"/>
        <v>0</v>
      </c>
      <c r="BJ186" s="13" t="s">
        <v>78</v>
      </c>
      <c r="BK186" s="138">
        <f t="shared" si="39"/>
        <v>0</v>
      </c>
      <c r="BL186" s="13" t="s">
        <v>129</v>
      </c>
      <c r="BM186" s="137" t="s">
        <v>563</v>
      </c>
    </row>
    <row r="187" spans="2:65" s="1" customFormat="1" ht="16.5" customHeight="1">
      <c r="B187" s="125"/>
      <c r="C187" s="139" t="s">
        <v>314</v>
      </c>
      <c r="D187" s="139" t="s">
        <v>253</v>
      </c>
      <c r="E187" s="140" t="s">
        <v>564</v>
      </c>
      <c r="F187" s="141" t="s">
        <v>565</v>
      </c>
      <c r="G187" s="142" t="s">
        <v>240</v>
      </c>
      <c r="H187" s="143">
        <v>3</v>
      </c>
      <c r="I187" s="144"/>
      <c r="J187" s="144">
        <f t="shared" si="30"/>
        <v>0</v>
      </c>
      <c r="K187" s="145"/>
      <c r="L187" s="146"/>
      <c r="M187" s="147" t="s">
        <v>1</v>
      </c>
      <c r="N187" s="148" t="s">
        <v>35</v>
      </c>
      <c r="O187" s="135">
        <v>0</v>
      </c>
      <c r="P187" s="135">
        <f t="shared" si="31"/>
        <v>0</v>
      </c>
      <c r="Q187" s="135">
        <v>0</v>
      </c>
      <c r="R187" s="135">
        <f t="shared" si="32"/>
        <v>0</v>
      </c>
      <c r="S187" s="135">
        <v>0</v>
      </c>
      <c r="T187" s="136">
        <f t="shared" si="33"/>
        <v>0</v>
      </c>
      <c r="AR187" s="137" t="s">
        <v>148</v>
      </c>
      <c r="AT187" s="137" t="s">
        <v>253</v>
      </c>
      <c r="AU187" s="137" t="s">
        <v>80</v>
      </c>
      <c r="AY187" s="13" t="s">
        <v>122</v>
      </c>
      <c r="BE187" s="138">
        <f t="shared" si="34"/>
        <v>0</v>
      </c>
      <c r="BF187" s="138">
        <f t="shared" si="35"/>
        <v>0</v>
      </c>
      <c r="BG187" s="138">
        <f t="shared" si="36"/>
        <v>0</v>
      </c>
      <c r="BH187" s="138">
        <f t="shared" si="37"/>
        <v>0</v>
      </c>
      <c r="BI187" s="138">
        <f t="shared" si="38"/>
        <v>0</v>
      </c>
      <c r="BJ187" s="13" t="s">
        <v>78</v>
      </c>
      <c r="BK187" s="138">
        <f t="shared" si="39"/>
        <v>0</v>
      </c>
      <c r="BL187" s="13" t="s">
        <v>129</v>
      </c>
      <c r="BM187" s="137" t="s">
        <v>566</v>
      </c>
    </row>
    <row r="188" spans="2:65" s="1" customFormat="1" ht="16.5" customHeight="1">
      <c r="B188" s="125"/>
      <c r="C188" s="126" t="s">
        <v>322</v>
      </c>
      <c r="D188" s="126" t="s">
        <v>125</v>
      </c>
      <c r="E188" s="127" t="s">
        <v>331</v>
      </c>
      <c r="F188" s="128" t="s">
        <v>332</v>
      </c>
      <c r="G188" s="129" t="s">
        <v>222</v>
      </c>
      <c r="H188" s="130">
        <v>3</v>
      </c>
      <c r="I188" s="131"/>
      <c r="J188" s="131">
        <f t="shared" si="30"/>
        <v>0</v>
      </c>
      <c r="K188" s="132"/>
      <c r="L188" s="25"/>
      <c r="M188" s="133" t="s">
        <v>1</v>
      </c>
      <c r="N188" s="134" t="s">
        <v>35</v>
      </c>
      <c r="O188" s="135">
        <v>0.5</v>
      </c>
      <c r="P188" s="135">
        <f t="shared" si="31"/>
        <v>1.5</v>
      </c>
      <c r="Q188" s="135">
        <v>5.0000000000000001E-4</v>
      </c>
      <c r="R188" s="135">
        <f t="shared" si="32"/>
        <v>1.5E-3</v>
      </c>
      <c r="S188" s="135">
        <v>0</v>
      </c>
      <c r="T188" s="136">
        <f t="shared" si="33"/>
        <v>0</v>
      </c>
      <c r="AR188" s="137" t="s">
        <v>129</v>
      </c>
      <c r="AT188" s="137" t="s">
        <v>125</v>
      </c>
      <c r="AU188" s="137" t="s">
        <v>80</v>
      </c>
      <c r="AY188" s="13" t="s">
        <v>122</v>
      </c>
      <c r="BE188" s="138">
        <f t="shared" si="34"/>
        <v>0</v>
      </c>
      <c r="BF188" s="138">
        <f t="shared" si="35"/>
        <v>0</v>
      </c>
      <c r="BG188" s="138">
        <f t="shared" si="36"/>
        <v>0</v>
      </c>
      <c r="BH188" s="138">
        <f t="shared" si="37"/>
        <v>0</v>
      </c>
      <c r="BI188" s="138">
        <f t="shared" si="38"/>
        <v>0</v>
      </c>
      <c r="BJ188" s="13" t="s">
        <v>78</v>
      </c>
      <c r="BK188" s="138">
        <f t="shared" si="39"/>
        <v>0</v>
      </c>
      <c r="BL188" s="13" t="s">
        <v>129</v>
      </c>
      <c r="BM188" s="137" t="s">
        <v>333</v>
      </c>
    </row>
    <row r="189" spans="2:65" s="1" customFormat="1" ht="24.2" customHeight="1">
      <c r="B189" s="125"/>
      <c r="C189" s="126" t="s">
        <v>326</v>
      </c>
      <c r="D189" s="126" t="s">
        <v>125</v>
      </c>
      <c r="E189" s="127" t="s">
        <v>335</v>
      </c>
      <c r="F189" s="128" t="s">
        <v>336</v>
      </c>
      <c r="G189" s="129" t="s">
        <v>174</v>
      </c>
      <c r="H189" s="130"/>
      <c r="I189" s="131"/>
      <c r="J189" s="131">
        <f t="shared" si="30"/>
        <v>0</v>
      </c>
      <c r="K189" s="132"/>
      <c r="L189" s="25"/>
      <c r="M189" s="133" t="s">
        <v>1</v>
      </c>
      <c r="N189" s="134" t="s">
        <v>35</v>
      </c>
      <c r="O189" s="135">
        <v>0</v>
      </c>
      <c r="P189" s="135">
        <f t="shared" si="31"/>
        <v>0</v>
      </c>
      <c r="Q189" s="135">
        <v>0</v>
      </c>
      <c r="R189" s="135">
        <f t="shared" si="32"/>
        <v>0</v>
      </c>
      <c r="S189" s="135">
        <v>0</v>
      </c>
      <c r="T189" s="136">
        <f t="shared" si="33"/>
        <v>0</v>
      </c>
      <c r="AR189" s="137" t="s">
        <v>129</v>
      </c>
      <c r="AT189" s="137" t="s">
        <v>125</v>
      </c>
      <c r="AU189" s="137" t="s">
        <v>80</v>
      </c>
      <c r="AY189" s="13" t="s">
        <v>122</v>
      </c>
      <c r="BE189" s="138">
        <f t="shared" si="34"/>
        <v>0</v>
      </c>
      <c r="BF189" s="138">
        <f t="shared" si="35"/>
        <v>0</v>
      </c>
      <c r="BG189" s="138">
        <f t="shared" si="36"/>
        <v>0</v>
      </c>
      <c r="BH189" s="138">
        <f t="shared" si="37"/>
        <v>0</v>
      </c>
      <c r="BI189" s="138">
        <f t="shared" si="38"/>
        <v>0</v>
      </c>
      <c r="BJ189" s="13" t="s">
        <v>78</v>
      </c>
      <c r="BK189" s="138">
        <f t="shared" si="39"/>
        <v>0</v>
      </c>
      <c r="BL189" s="13" t="s">
        <v>129</v>
      </c>
      <c r="BM189" s="137" t="s">
        <v>337</v>
      </c>
    </row>
    <row r="190" spans="2:65" s="11" customFormat="1" ht="22.9" customHeight="1">
      <c r="B190" s="114"/>
      <c r="D190" s="115" t="s">
        <v>69</v>
      </c>
      <c r="E190" s="123" t="s">
        <v>338</v>
      </c>
      <c r="F190" s="123" t="s">
        <v>339</v>
      </c>
      <c r="J190" s="124">
        <f>BK190</f>
        <v>0</v>
      </c>
      <c r="L190" s="114"/>
      <c r="M190" s="118"/>
      <c r="P190" s="119">
        <f>SUM(P191:P195)</f>
        <v>0.78800000000000003</v>
      </c>
      <c r="R190" s="119">
        <f>SUM(R191:R195)</f>
        <v>4.0987400000000001E-4</v>
      </c>
      <c r="T190" s="120">
        <f>SUM(T191:T195)</f>
        <v>2.2000000000000001E-3</v>
      </c>
      <c r="AR190" s="115" t="s">
        <v>80</v>
      </c>
      <c r="AT190" s="121" t="s">
        <v>69</v>
      </c>
      <c r="AU190" s="121" t="s">
        <v>78</v>
      </c>
      <c r="AY190" s="115" t="s">
        <v>122</v>
      </c>
      <c r="BK190" s="122">
        <f>SUM(BK191:BK195)</f>
        <v>0</v>
      </c>
    </row>
    <row r="191" spans="2:65" s="1" customFormat="1" ht="21.75" customHeight="1">
      <c r="B191" s="125"/>
      <c r="C191" s="126" t="s">
        <v>567</v>
      </c>
      <c r="D191" s="126" t="s">
        <v>125</v>
      </c>
      <c r="E191" s="127" t="s">
        <v>341</v>
      </c>
      <c r="F191" s="128" t="s">
        <v>342</v>
      </c>
      <c r="G191" s="129" t="s">
        <v>135</v>
      </c>
      <c r="H191" s="130">
        <v>2</v>
      </c>
      <c r="I191" s="131"/>
      <c r="J191" s="131">
        <f>ROUND(I191*H191,1)</f>
        <v>0</v>
      </c>
      <c r="K191" s="132"/>
      <c r="L191" s="25"/>
      <c r="M191" s="133" t="s">
        <v>1</v>
      </c>
      <c r="N191" s="134" t="s">
        <v>35</v>
      </c>
      <c r="O191" s="135">
        <v>0.22900000000000001</v>
      </c>
      <c r="P191" s="135">
        <f>O191*H191</f>
        <v>0.45800000000000002</v>
      </c>
      <c r="Q191" s="135">
        <v>1.2640000000000001E-4</v>
      </c>
      <c r="R191" s="135">
        <f>Q191*H191</f>
        <v>2.5280000000000002E-4</v>
      </c>
      <c r="S191" s="135">
        <v>1.1000000000000001E-3</v>
      </c>
      <c r="T191" s="136">
        <f>S191*H191</f>
        <v>2.2000000000000001E-3</v>
      </c>
      <c r="AR191" s="137" t="s">
        <v>129</v>
      </c>
      <c r="AT191" s="137" t="s">
        <v>125</v>
      </c>
      <c r="AU191" s="137" t="s">
        <v>80</v>
      </c>
      <c r="AY191" s="13" t="s">
        <v>122</v>
      </c>
      <c r="BE191" s="138">
        <f>IF(N191="základní",J191,0)</f>
        <v>0</v>
      </c>
      <c r="BF191" s="138">
        <f>IF(N191="snížená",J191,0)</f>
        <v>0</v>
      </c>
      <c r="BG191" s="138">
        <f>IF(N191="zákl. přenesená",J191,0)</f>
        <v>0</v>
      </c>
      <c r="BH191" s="138">
        <f>IF(N191="sníž. přenesená",J191,0)</f>
        <v>0</v>
      </c>
      <c r="BI191" s="138">
        <f>IF(N191="nulová",J191,0)</f>
        <v>0</v>
      </c>
      <c r="BJ191" s="13" t="s">
        <v>78</v>
      </c>
      <c r="BK191" s="138">
        <f>ROUND(I191*H191,1)</f>
        <v>0</v>
      </c>
      <c r="BL191" s="13" t="s">
        <v>129</v>
      </c>
      <c r="BM191" s="137" t="s">
        <v>343</v>
      </c>
    </row>
    <row r="192" spans="2:65" s="1" customFormat="1" ht="16.5" customHeight="1">
      <c r="B192" s="125"/>
      <c r="C192" s="126" t="s">
        <v>330</v>
      </c>
      <c r="D192" s="126" t="s">
        <v>125</v>
      </c>
      <c r="E192" s="127" t="s">
        <v>345</v>
      </c>
      <c r="F192" s="128" t="s">
        <v>346</v>
      </c>
      <c r="G192" s="129" t="s">
        <v>135</v>
      </c>
      <c r="H192" s="130">
        <v>2</v>
      </c>
      <c r="I192" s="131"/>
      <c r="J192" s="131">
        <f>ROUND(I192*H192,1)</f>
        <v>0</v>
      </c>
      <c r="K192" s="132"/>
      <c r="L192" s="25"/>
      <c r="M192" s="133" t="s">
        <v>1</v>
      </c>
      <c r="N192" s="134" t="s">
        <v>35</v>
      </c>
      <c r="O192" s="135">
        <v>0.16500000000000001</v>
      </c>
      <c r="P192" s="135">
        <f>O192*H192</f>
        <v>0.33</v>
      </c>
      <c r="Q192" s="135">
        <v>7.8536999999999997E-5</v>
      </c>
      <c r="R192" s="135">
        <f>Q192*H192</f>
        <v>1.5707399999999999E-4</v>
      </c>
      <c r="S192" s="135">
        <v>0</v>
      </c>
      <c r="T192" s="136">
        <f>S192*H192</f>
        <v>0</v>
      </c>
      <c r="AR192" s="137" t="s">
        <v>129</v>
      </c>
      <c r="AT192" s="137" t="s">
        <v>125</v>
      </c>
      <c r="AU192" s="137" t="s">
        <v>80</v>
      </c>
      <c r="AY192" s="13" t="s">
        <v>122</v>
      </c>
      <c r="BE192" s="138">
        <f>IF(N192="základní",J192,0)</f>
        <v>0</v>
      </c>
      <c r="BF192" s="138">
        <f>IF(N192="snížená",J192,0)</f>
        <v>0</v>
      </c>
      <c r="BG192" s="138">
        <f>IF(N192="zákl. přenesená",J192,0)</f>
        <v>0</v>
      </c>
      <c r="BH192" s="138">
        <f>IF(N192="sníž. přenesená",J192,0)</f>
        <v>0</v>
      </c>
      <c r="BI192" s="138">
        <f>IF(N192="nulová",J192,0)</f>
        <v>0</v>
      </c>
      <c r="BJ192" s="13" t="s">
        <v>78</v>
      </c>
      <c r="BK192" s="138">
        <f>ROUND(I192*H192,1)</f>
        <v>0</v>
      </c>
      <c r="BL192" s="13" t="s">
        <v>129</v>
      </c>
      <c r="BM192" s="137" t="s">
        <v>347</v>
      </c>
    </row>
    <row r="193" spans="2:65" s="1" customFormat="1" ht="16.5" customHeight="1">
      <c r="B193" s="125"/>
      <c r="C193" s="139" t="s">
        <v>334</v>
      </c>
      <c r="D193" s="139" t="s">
        <v>253</v>
      </c>
      <c r="E193" s="140" t="s">
        <v>349</v>
      </c>
      <c r="F193" s="141" t="s">
        <v>350</v>
      </c>
      <c r="G193" s="142" t="s">
        <v>259</v>
      </c>
      <c r="H193" s="143">
        <v>1</v>
      </c>
      <c r="I193" s="144"/>
      <c r="J193" s="144">
        <f>ROUND(I193*H193,1)</f>
        <v>0</v>
      </c>
      <c r="K193" s="145"/>
      <c r="L193" s="146"/>
      <c r="M193" s="147" t="s">
        <v>1</v>
      </c>
      <c r="N193" s="148" t="s">
        <v>35</v>
      </c>
      <c r="O193" s="135">
        <v>0</v>
      </c>
      <c r="P193" s="135">
        <f>O193*H193</f>
        <v>0</v>
      </c>
      <c r="Q193" s="135">
        <v>0</v>
      </c>
      <c r="R193" s="135">
        <f>Q193*H193</f>
        <v>0</v>
      </c>
      <c r="S193" s="135">
        <v>0</v>
      </c>
      <c r="T193" s="136">
        <f>S193*H193</f>
        <v>0</v>
      </c>
      <c r="AR193" s="137" t="s">
        <v>148</v>
      </c>
      <c r="AT193" s="137" t="s">
        <v>253</v>
      </c>
      <c r="AU193" s="137" t="s">
        <v>80</v>
      </c>
      <c r="AY193" s="13" t="s">
        <v>122</v>
      </c>
      <c r="BE193" s="138">
        <f>IF(N193="základní",J193,0)</f>
        <v>0</v>
      </c>
      <c r="BF193" s="138">
        <f>IF(N193="snížená",J193,0)</f>
        <v>0</v>
      </c>
      <c r="BG193" s="138">
        <f>IF(N193="zákl. přenesená",J193,0)</f>
        <v>0</v>
      </c>
      <c r="BH193" s="138">
        <f>IF(N193="sníž. přenesená",J193,0)</f>
        <v>0</v>
      </c>
      <c r="BI193" s="138">
        <f>IF(N193="nulová",J193,0)</f>
        <v>0</v>
      </c>
      <c r="BJ193" s="13" t="s">
        <v>78</v>
      </c>
      <c r="BK193" s="138">
        <f>ROUND(I193*H193,1)</f>
        <v>0</v>
      </c>
      <c r="BL193" s="13" t="s">
        <v>129</v>
      </c>
      <c r="BM193" s="137" t="s">
        <v>351</v>
      </c>
    </row>
    <row r="194" spans="2:65" s="1" customFormat="1" ht="16.5" customHeight="1">
      <c r="B194" s="125"/>
      <c r="C194" s="139" t="s">
        <v>340</v>
      </c>
      <c r="D194" s="139" t="s">
        <v>253</v>
      </c>
      <c r="E194" s="140" t="s">
        <v>353</v>
      </c>
      <c r="F194" s="141" t="s">
        <v>354</v>
      </c>
      <c r="G194" s="142" t="s">
        <v>259</v>
      </c>
      <c r="H194" s="143">
        <v>1</v>
      </c>
      <c r="I194" s="144"/>
      <c r="J194" s="144">
        <f>ROUND(I194*H194,1)</f>
        <v>0</v>
      </c>
      <c r="K194" s="145"/>
      <c r="L194" s="146"/>
      <c r="M194" s="147" t="s">
        <v>1</v>
      </c>
      <c r="N194" s="148" t="s">
        <v>35</v>
      </c>
      <c r="O194" s="135">
        <v>0</v>
      </c>
      <c r="P194" s="135">
        <f>O194*H194</f>
        <v>0</v>
      </c>
      <c r="Q194" s="135">
        <v>0</v>
      </c>
      <c r="R194" s="135">
        <f>Q194*H194</f>
        <v>0</v>
      </c>
      <c r="S194" s="135">
        <v>0</v>
      </c>
      <c r="T194" s="136">
        <f>S194*H194</f>
        <v>0</v>
      </c>
      <c r="AR194" s="137" t="s">
        <v>148</v>
      </c>
      <c r="AT194" s="137" t="s">
        <v>253</v>
      </c>
      <c r="AU194" s="137" t="s">
        <v>80</v>
      </c>
      <c r="AY194" s="13" t="s">
        <v>122</v>
      </c>
      <c r="BE194" s="138">
        <f>IF(N194="základní",J194,0)</f>
        <v>0</v>
      </c>
      <c r="BF194" s="138">
        <f>IF(N194="snížená",J194,0)</f>
        <v>0</v>
      </c>
      <c r="BG194" s="138">
        <f>IF(N194="zákl. přenesená",J194,0)</f>
        <v>0</v>
      </c>
      <c r="BH194" s="138">
        <f>IF(N194="sníž. přenesená",J194,0)</f>
        <v>0</v>
      </c>
      <c r="BI194" s="138">
        <f>IF(N194="nulová",J194,0)</f>
        <v>0</v>
      </c>
      <c r="BJ194" s="13" t="s">
        <v>78</v>
      </c>
      <c r="BK194" s="138">
        <f>ROUND(I194*H194,1)</f>
        <v>0</v>
      </c>
      <c r="BL194" s="13" t="s">
        <v>129</v>
      </c>
      <c r="BM194" s="137" t="s">
        <v>355</v>
      </c>
    </row>
    <row r="195" spans="2:65" s="1" customFormat="1" ht="24.2" customHeight="1">
      <c r="B195" s="125"/>
      <c r="C195" s="126" t="s">
        <v>344</v>
      </c>
      <c r="D195" s="126" t="s">
        <v>125</v>
      </c>
      <c r="E195" s="127" t="s">
        <v>357</v>
      </c>
      <c r="F195" s="128" t="s">
        <v>358</v>
      </c>
      <c r="G195" s="129" t="s">
        <v>174</v>
      </c>
      <c r="H195" s="130"/>
      <c r="I195" s="131"/>
      <c r="J195" s="131">
        <f>ROUND(I195*H195,1)</f>
        <v>0</v>
      </c>
      <c r="K195" s="132"/>
      <c r="L195" s="25"/>
      <c r="M195" s="133" t="s">
        <v>1</v>
      </c>
      <c r="N195" s="134" t="s">
        <v>35</v>
      </c>
      <c r="O195" s="135">
        <v>0</v>
      </c>
      <c r="P195" s="135">
        <f>O195*H195</f>
        <v>0</v>
      </c>
      <c r="Q195" s="135">
        <v>0</v>
      </c>
      <c r="R195" s="135">
        <f>Q195*H195</f>
        <v>0</v>
      </c>
      <c r="S195" s="135">
        <v>0</v>
      </c>
      <c r="T195" s="136">
        <f>S195*H195</f>
        <v>0</v>
      </c>
      <c r="AR195" s="137" t="s">
        <v>129</v>
      </c>
      <c r="AT195" s="137" t="s">
        <v>125</v>
      </c>
      <c r="AU195" s="137" t="s">
        <v>80</v>
      </c>
      <c r="AY195" s="13" t="s">
        <v>122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3" t="s">
        <v>78</v>
      </c>
      <c r="BK195" s="138">
        <f>ROUND(I195*H195,1)</f>
        <v>0</v>
      </c>
      <c r="BL195" s="13" t="s">
        <v>129</v>
      </c>
      <c r="BM195" s="137" t="s">
        <v>359</v>
      </c>
    </row>
    <row r="196" spans="2:65" s="11" customFormat="1" ht="22.9" customHeight="1">
      <c r="B196" s="114"/>
      <c r="D196" s="115" t="s">
        <v>69</v>
      </c>
      <c r="E196" s="123" t="s">
        <v>360</v>
      </c>
      <c r="F196" s="123" t="s">
        <v>361</v>
      </c>
      <c r="J196" s="124">
        <f>BK196</f>
        <v>0</v>
      </c>
      <c r="L196" s="114"/>
      <c r="M196" s="118"/>
      <c r="P196" s="119">
        <f>SUM(P197:P201)</f>
        <v>1.821</v>
      </c>
      <c r="R196" s="119">
        <f>SUM(R197:R201)</f>
        <v>0</v>
      </c>
      <c r="T196" s="120">
        <f>SUM(T197:T201)</f>
        <v>2.3800000000000002E-2</v>
      </c>
      <c r="AR196" s="115" t="s">
        <v>80</v>
      </c>
      <c r="AT196" s="121" t="s">
        <v>69</v>
      </c>
      <c r="AU196" s="121" t="s">
        <v>78</v>
      </c>
      <c r="AY196" s="115" t="s">
        <v>122</v>
      </c>
      <c r="BK196" s="122">
        <f>SUM(BK197:BK201)</f>
        <v>0</v>
      </c>
    </row>
    <row r="197" spans="2:65" s="1" customFormat="1" ht="16.5" customHeight="1">
      <c r="B197" s="125"/>
      <c r="C197" s="126" t="s">
        <v>348</v>
      </c>
      <c r="D197" s="126" t="s">
        <v>125</v>
      </c>
      <c r="E197" s="127" t="s">
        <v>362</v>
      </c>
      <c r="F197" s="128" t="s">
        <v>363</v>
      </c>
      <c r="G197" s="129" t="s">
        <v>302</v>
      </c>
      <c r="H197" s="130">
        <v>1</v>
      </c>
      <c r="I197" s="131"/>
      <c r="J197" s="131">
        <f>ROUND(I197*H197,1)</f>
        <v>0</v>
      </c>
      <c r="K197" s="132"/>
      <c r="L197" s="25"/>
      <c r="M197" s="133" t="s">
        <v>1</v>
      </c>
      <c r="N197" s="134" t="s">
        <v>35</v>
      </c>
      <c r="O197" s="135">
        <v>5.1999999999999998E-2</v>
      </c>
      <c r="P197" s="135">
        <f>O197*H197</f>
        <v>5.1999999999999998E-2</v>
      </c>
      <c r="Q197" s="135">
        <v>0</v>
      </c>
      <c r="R197" s="135">
        <f>Q197*H197</f>
        <v>0</v>
      </c>
      <c r="S197" s="135">
        <v>0</v>
      </c>
      <c r="T197" s="136">
        <f>S197*H197</f>
        <v>0</v>
      </c>
      <c r="AR197" s="137" t="s">
        <v>129</v>
      </c>
      <c r="AT197" s="137" t="s">
        <v>125</v>
      </c>
      <c r="AU197" s="137" t="s">
        <v>80</v>
      </c>
      <c r="AY197" s="13" t="s">
        <v>122</v>
      </c>
      <c r="BE197" s="138">
        <f>IF(N197="základní",J197,0)</f>
        <v>0</v>
      </c>
      <c r="BF197" s="138">
        <f>IF(N197="snížená",J197,0)</f>
        <v>0</v>
      </c>
      <c r="BG197" s="138">
        <f>IF(N197="zákl. přenesená",J197,0)</f>
        <v>0</v>
      </c>
      <c r="BH197" s="138">
        <f>IF(N197="sníž. přenesená",J197,0)</f>
        <v>0</v>
      </c>
      <c r="BI197" s="138">
        <f>IF(N197="nulová",J197,0)</f>
        <v>0</v>
      </c>
      <c r="BJ197" s="13" t="s">
        <v>78</v>
      </c>
      <c r="BK197" s="138">
        <f>ROUND(I197*H197,1)</f>
        <v>0</v>
      </c>
      <c r="BL197" s="13" t="s">
        <v>129</v>
      </c>
      <c r="BM197" s="137" t="s">
        <v>364</v>
      </c>
    </row>
    <row r="198" spans="2:65" s="1" customFormat="1" ht="16.5" customHeight="1">
      <c r="B198" s="125"/>
      <c r="C198" s="126" t="s">
        <v>352</v>
      </c>
      <c r="D198" s="126" t="s">
        <v>125</v>
      </c>
      <c r="E198" s="127" t="s">
        <v>366</v>
      </c>
      <c r="F198" s="128" t="s">
        <v>367</v>
      </c>
      <c r="G198" s="129" t="s">
        <v>240</v>
      </c>
      <c r="H198" s="130">
        <v>1</v>
      </c>
      <c r="I198" s="131"/>
      <c r="J198" s="131">
        <f>ROUND(I198*H198,1)</f>
        <v>0</v>
      </c>
      <c r="K198" s="132"/>
      <c r="L198" s="25"/>
      <c r="M198" s="133" t="s">
        <v>1</v>
      </c>
      <c r="N198" s="134" t="s">
        <v>35</v>
      </c>
      <c r="O198" s="135">
        <v>8.2000000000000003E-2</v>
      </c>
      <c r="P198" s="135">
        <f>O198*H198</f>
        <v>8.2000000000000003E-2</v>
      </c>
      <c r="Q198" s="135">
        <v>0</v>
      </c>
      <c r="R198" s="135">
        <f>Q198*H198</f>
        <v>0</v>
      </c>
      <c r="S198" s="135">
        <v>2.3800000000000002E-2</v>
      </c>
      <c r="T198" s="136">
        <f>S198*H198</f>
        <v>2.3800000000000002E-2</v>
      </c>
      <c r="AR198" s="137" t="s">
        <v>129</v>
      </c>
      <c r="AT198" s="137" t="s">
        <v>125</v>
      </c>
      <c r="AU198" s="137" t="s">
        <v>80</v>
      </c>
      <c r="AY198" s="13" t="s">
        <v>122</v>
      </c>
      <c r="BE198" s="138">
        <f>IF(N198="základní",J198,0)</f>
        <v>0</v>
      </c>
      <c r="BF198" s="138">
        <f>IF(N198="snížená",J198,0)</f>
        <v>0</v>
      </c>
      <c r="BG198" s="138">
        <f>IF(N198="zákl. přenesená",J198,0)</f>
        <v>0</v>
      </c>
      <c r="BH198" s="138">
        <f>IF(N198="sníž. přenesená",J198,0)</f>
        <v>0</v>
      </c>
      <c r="BI198" s="138">
        <f>IF(N198="nulová",J198,0)</f>
        <v>0</v>
      </c>
      <c r="BJ198" s="13" t="s">
        <v>78</v>
      </c>
      <c r="BK198" s="138">
        <f>ROUND(I198*H198,1)</f>
        <v>0</v>
      </c>
      <c r="BL198" s="13" t="s">
        <v>129</v>
      </c>
      <c r="BM198" s="137" t="s">
        <v>368</v>
      </c>
    </row>
    <row r="199" spans="2:65" s="1" customFormat="1" ht="16.5" customHeight="1">
      <c r="B199" s="125"/>
      <c r="C199" s="126" t="s">
        <v>356</v>
      </c>
      <c r="D199" s="126" t="s">
        <v>125</v>
      </c>
      <c r="E199" s="127" t="s">
        <v>370</v>
      </c>
      <c r="F199" s="128" t="s">
        <v>371</v>
      </c>
      <c r="G199" s="129" t="s">
        <v>135</v>
      </c>
      <c r="H199" s="130">
        <v>1</v>
      </c>
      <c r="I199" s="131"/>
      <c r="J199" s="131">
        <f>ROUND(I199*H199,1)</f>
        <v>0</v>
      </c>
      <c r="K199" s="132"/>
      <c r="L199" s="25"/>
      <c r="M199" s="133" t="s">
        <v>1</v>
      </c>
      <c r="N199" s="134" t="s">
        <v>35</v>
      </c>
      <c r="O199" s="135">
        <v>1.6559999999999999</v>
      </c>
      <c r="P199" s="135">
        <f>O199*H199</f>
        <v>1.6559999999999999</v>
      </c>
      <c r="Q199" s="135">
        <v>0</v>
      </c>
      <c r="R199" s="135">
        <f>Q199*H199</f>
        <v>0</v>
      </c>
      <c r="S199" s="135">
        <v>0</v>
      </c>
      <c r="T199" s="136">
        <f>S199*H199</f>
        <v>0</v>
      </c>
      <c r="AR199" s="137" t="s">
        <v>129</v>
      </c>
      <c r="AT199" s="137" t="s">
        <v>125</v>
      </c>
      <c r="AU199" s="137" t="s">
        <v>80</v>
      </c>
      <c r="AY199" s="13" t="s">
        <v>122</v>
      </c>
      <c r="BE199" s="138">
        <f>IF(N199="základní",J199,0)</f>
        <v>0</v>
      </c>
      <c r="BF199" s="138">
        <f>IF(N199="snížená",J199,0)</f>
        <v>0</v>
      </c>
      <c r="BG199" s="138">
        <f>IF(N199="zákl. přenesená",J199,0)</f>
        <v>0</v>
      </c>
      <c r="BH199" s="138">
        <f>IF(N199="sníž. přenesená",J199,0)</f>
        <v>0</v>
      </c>
      <c r="BI199" s="138">
        <f>IF(N199="nulová",J199,0)</f>
        <v>0</v>
      </c>
      <c r="BJ199" s="13" t="s">
        <v>78</v>
      </c>
      <c r="BK199" s="138">
        <f>ROUND(I199*H199,1)</f>
        <v>0</v>
      </c>
      <c r="BL199" s="13" t="s">
        <v>129</v>
      </c>
      <c r="BM199" s="137" t="s">
        <v>432</v>
      </c>
    </row>
    <row r="200" spans="2:65" s="1" customFormat="1" ht="16.5" customHeight="1">
      <c r="B200" s="125"/>
      <c r="C200" s="126" t="s">
        <v>298</v>
      </c>
      <c r="D200" s="126" t="s">
        <v>125</v>
      </c>
      <c r="E200" s="127" t="s">
        <v>373</v>
      </c>
      <c r="F200" s="128" t="s">
        <v>374</v>
      </c>
      <c r="G200" s="129" t="s">
        <v>302</v>
      </c>
      <c r="H200" s="130">
        <v>1</v>
      </c>
      <c r="I200" s="131"/>
      <c r="J200" s="131">
        <f>ROUND(I200*H200,1)</f>
        <v>0</v>
      </c>
      <c r="K200" s="132"/>
      <c r="L200" s="25"/>
      <c r="M200" s="133" t="s">
        <v>1</v>
      </c>
      <c r="N200" s="134" t="s">
        <v>35</v>
      </c>
      <c r="O200" s="135">
        <v>3.1E-2</v>
      </c>
      <c r="P200" s="135">
        <f>O200*H200</f>
        <v>3.1E-2</v>
      </c>
      <c r="Q200" s="135">
        <v>0</v>
      </c>
      <c r="R200" s="135">
        <f>Q200*H200</f>
        <v>0</v>
      </c>
      <c r="S200" s="135">
        <v>0</v>
      </c>
      <c r="T200" s="136">
        <f>S200*H200</f>
        <v>0</v>
      </c>
      <c r="AR200" s="137" t="s">
        <v>129</v>
      </c>
      <c r="AT200" s="137" t="s">
        <v>125</v>
      </c>
      <c r="AU200" s="137" t="s">
        <v>80</v>
      </c>
      <c r="AY200" s="13" t="s">
        <v>122</v>
      </c>
      <c r="BE200" s="138">
        <f>IF(N200="základní",J200,0)</f>
        <v>0</v>
      </c>
      <c r="BF200" s="138">
        <f>IF(N200="snížená",J200,0)</f>
        <v>0</v>
      </c>
      <c r="BG200" s="138">
        <f>IF(N200="zákl. přenesená",J200,0)</f>
        <v>0</v>
      </c>
      <c r="BH200" s="138">
        <f>IF(N200="sníž. přenesená",J200,0)</f>
        <v>0</v>
      </c>
      <c r="BI200" s="138">
        <f>IF(N200="nulová",J200,0)</f>
        <v>0</v>
      </c>
      <c r="BJ200" s="13" t="s">
        <v>78</v>
      </c>
      <c r="BK200" s="138">
        <f>ROUND(I200*H200,1)</f>
        <v>0</v>
      </c>
      <c r="BL200" s="13" t="s">
        <v>129</v>
      </c>
      <c r="BM200" s="137" t="s">
        <v>375</v>
      </c>
    </row>
    <row r="201" spans="2:65" s="1" customFormat="1" ht="24.2" customHeight="1">
      <c r="B201" s="125"/>
      <c r="C201" s="126" t="s">
        <v>365</v>
      </c>
      <c r="D201" s="126" t="s">
        <v>125</v>
      </c>
      <c r="E201" s="127" t="s">
        <v>377</v>
      </c>
      <c r="F201" s="128" t="s">
        <v>378</v>
      </c>
      <c r="G201" s="129" t="s">
        <v>174</v>
      </c>
      <c r="H201" s="130"/>
      <c r="I201" s="131"/>
      <c r="J201" s="131">
        <f>ROUND(I201*H201,1)</f>
        <v>0</v>
      </c>
      <c r="K201" s="132"/>
      <c r="L201" s="25"/>
      <c r="M201" s="133" t="s">
        <v>1</v>
      </c>
      <c r="N201" s="134" t="s">
        <v>35</v>
      </c>
      <c r="O201" s="135">
        <v>0</v>
      </c>
      <c r="P201" s="135">
        <f>O201*H201</f>
        <v>0</v>
      </c>
      <c r="Q201" s="135">
        <v>0</v>
      </c>
      <c r="R201" s="135">
        <f>Q201*H201</f>
        <v>0</v>
      </c>
      <c r="S201" s="135">
        <v>0</v>
      </c>
      <c r="T201" s="136">
        <f>S201*H201</f>
        <v>0</v>
      </c>
      <c r="AR201" s="137" t="s">
        <v>129</v>
      </c>
      <c r="AT201" s="137" t="s">
        <v>125</v>
      </c>
      <c r="AU201" s="137" t="s">
        <v>80</v>
      </c>
      <c r="AY201" s="13" t="s">
        <v>122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3" t="s">
        <v>78</v>
      </c>
      <c r="BK201" s="138">
        <f>ROUND(I201*H201,1)</f>
        <v>0</v>
      </c>
      <c r="BL201" s="13" t="s">
        <v>129</v>
      </c>
      <c r="BM201" s="137" t="s">
        <v>379</v>
      </c>
    </row>
    <row r="202" spans="2:65" s="11" customFormat="1" ht="22.9" customHeight="1">
      <c r="B202" s="114"/>
      <c r="D202" s="115" t="s">
        <v>69</v>
      </c>
      <c r="E202" s="123" t="s">
        <v>380</v>
      </c>
      <c r="F202" s="123" t="s">
        <v>381</v>
      </c>
      <c r="J202" s="124">
        <f>BK202</f>
        <v>0</v>
      </c>
      <c r="L202" s="114"/>
      <c r="M202" s="118"/>
      <c r="P202" s="119">
        <f>SUM(P203:P210)</f>
        <v>3.3059999999999996</v>
      </c>
      <c r="R202" s="119">
        <f>SUM(R203:R210)</f>
        <v>2.4129999999999999E-2</v>
      </c>
      <c r="T202" s="120">
        <f>SUM(T203:T210)</f>
        <v>0.13413999999999998</v>
      </c>
      <c r="AR202" s="115" t="s">
        <v>80</v>
      </c>
      <c r="AT202" s="121" t="s">
        <v>69</v>
      </c>
      <c r="AU202" s="121" t="s">
        <v>78</v>
      </c>
      <c r="AY202" s="115" t="s">
        <v>122</v>
      </c>
      <c r="BK202" s="122">
        <f>SUM(BK203:BK210)</f>
        <v>0</v>
      </c>
    </row>
    <row r="203" spans="2:65" s="1" customFormat="1" ht="24.2" customHeight="1">
      <c r="B203" s="125"/>
      <c r="C203" s="126" t="s">
        <v>303</v>
      </c>
      <c r="D203" s="126" t="s">
        <v>125</v>
      </c>
      <c r="E203" s="127" t="s">
        <v>386</v>
      </c>
      <c r="F203" s="128" t="s">
        <v>568</v>
      </c>
      <c r="G203" s="129" t="s">
        <v>384</v>
      </c>
      <c r="H203" s="130">
        <v>0</v>
      </c>
      <c r="I203" s="131"/>
      <c r="J203" s="131">
        <f t="shared" ref="J203:J210" si="40">ROUND(I203*H203,1)</f>
        <v>0</v>
      </c>
      <c r="K203" s="132"/>
      <c r="L203" s="25"/>
      <c r="M203" s="133" t="s">
        <v>1</v>
      </c>
      <c r="N203" s="134" t="s">
        <v>35</v>
      </c>
      <c r="O203" s="135">
        <v>0.4</v>
      </c>
      <c r="P203" s="135">
        <f t="shared" ref="P203:P210" si="41">O203*H203</f>
        <v>0</v>
      </c>
      <c r="Q203" s="135">
        <v>2.0400000000000001E-2</v>
      </c>
      <c r="R203" s="135">
        <f t="shared" ref="R203:R210" si="42">Q203*H203</f>
        <v>0</v>
      </c>
      <c r="S203" s="135">
        <v>0</v>
      </c>
      <c r="T203" s="136">
        <f t="shared" ref="T203:T210" si="43">S203*H203</f>
        <v>0</v>
      </c>
      <c r="AR203" s="137" t="s">
        <v>161</v>
      </c>
      <c r="AT203" s="137" t="s">
        <v>125</v>
      </c>
      <c r="AU203" s="137" t="s">
        <v>80</v>
      </c>
      <c r="AY203" s="13" t="s">
        <v>122</v>
      </c>
      <c r="BE203" s="138">
        <f t="shared" ref="BE203:BE210" si="44">IF(N203="základní",J203,0)</f>
        <v>0</v>
      </c>
      <c r="BF203" s="138">
        <f t="shared" ref="BF203:BF210" si="45">IF(N203="snížená",J203,0)</f>
        <v>0</v>
      </c>
      <c r="BG203" s="138">
        <f t="shared" ref="BG203:BG210" si="46">IF(N203="zákl. přenesená",J203,0)</f>
        <v>0</v>
      </c>
      <c r="BH203" s="138">
        <f t="shared" ref="BH203:BH210" si="47">IF(N203="sníž. přenesená",J203,0)</f>
        <v>0</v>
      </c>
      <c r="BI203" s="138">
        <f t="shared" ref="BI203:BI210" si="48">IF(N203="nulová",J203,0)</f>
        <v>0</v>
      </c>
      <c r="BJ203" s="13" t="s">
        <v>78</v>
      </c>
      <c r="BK203" s="138">
        <f t="shared" ref="BK203:BK210" si="49">ROUND(I203*H203,1)</f>
        <v>0</v>
      </c>
      <c r="BL203" s="13" t="s">
        <v>161</v>
      </c>
      <c r="BM203" s="137" t="s">
        <v>569</v>
      </c>
    </row>
    <row r="204" spans="2:65" s="1" customFormat="1" ht="24.2" customHeight="1">
      <c r="B204" s="125"/>
      <c r="C204" s="126" t="s">
        <v>307</v>
      </c>
      <c r="D204" s="126" t="s">
        <v>125</v>
      </c>
      <c r="E204" s="127" t="s">
        <v>382</v>
      </c>
      <c r="F204" s="128" t="s">
        <v>570</v>
      </c>
      <c r="G204" s="129" t="s">
        <v>384</v>
      </c>
      <c r="H204" s="130">
        <v>3.8</v>
      </c>
      <c r="I204" s="131"/>
      <c r="J204" s="131">
        <f t="shared" si="40"/>
        <v>0</v>
      </c>
      <c r="K204" s="132"/>
      <c r="L204" s="25"/>
      <c r="M204" s="133" t="s">
        <v>1</v>
      </c>
      <c r="N204" s="134" t="s">
        <v>35</v>
      </c>
      <c r="O204" s="135">
        <v>0.23899999999999999</v>
      </c>
      <c r="P204" s="135">
        <f t="shared" si="41"/>
        <v>0.9081999999999999</v>
      </c>
      <c r="Q204" s="135">
        <v>0</v>
      </c>
      <c r="R204" s="135">
        <f t="shared" si="42"/>
        <v>0</v>
      </c>
      <c r="S204" s="135">
        <v>3.5299999999999998E-2</v>
      </c>
      <c r="T204" s="136">
        <f t="shared" si="43"/>
        <v>0.13413999999999998</v>
      </c>
      <c r="AR204" s="137" t="s">
        <v>129</v>
      </c>
      <c r="AT204" s="137" t="s">
        <v>125</v>
      </c>
      <c r="AU204" s="137" t="s">
        <v>80</v>
      </c>
      <c r="AY204" s="13" t="s">
        <v>122</v>
      </c>
      <c r="BE204" s="138">
        <f t="shared" si="44"/>
        <v>0</v>
      </c>
      <c r="BF204" s="138">
        <f t="shared" si="45"/>
        <v>0</v>
      </c>
      <c r="BG204" s="138">
        <f t="shared" si="46"/>
        <v>0</v>
      </c>
      <c r="BH204" s="138">
        <f t="shared" si="47"/>
        <v>0</v>
      </c>
      <c r="BI204" s="138">
        <f t="shared" si="48"/>
        <v>0</v>
      </c>
      <c r="BJ204" s="13" t="s">
        <v>78</v>
      </c>
      <c r="BK204" s="138">
        <f t="shared" si="49"/>
        <v>0</v>
      </c>
      <c r="BL204" s="13" t="s">
        <v>129</v>
      </c>
      <c r="BM204" s="137" t="s">
        <v>385</v>
      </c>
    </row>
    <row r="205" spans="2:65" s="1" customFormat="1" ht="16.5" customHeight="1">
      <c r="B205" s="125"/>
      <c r="C205" s="126" t="s">
        <v>376</v>
      </c>
      <c r="D205" s="126" t="s">
        <v>125</v>
      </c>
      <c r="E205" s="127" t="s">
        <v>393</v>
      </c>
      <c r="F205" s="128" t="s">
        <v>571</v>
      </c>
      <c r="G205" s="129" t="s">
        <v>384</v>
      </c>
      <c r="H205" s="130">
        <v>3.8</v>
      </c>
      <c r="I205" s="131"/>
      <c r="J205" s="131">
        <f t="shared" si="40"/>
        <v>0</v>
      </c>
      <c r="K205" s="132"/>
      <c r="L205" s="25"/>
      <c r="M205" s="133" t="s">
        <v>1</v>
      </c>
      <c r="N205" s="134" t="s">
        <v>35</v>
      </c>
      <c r="O205" s="135">
        <v>0</v>
      </c>
      <c r="P205" s="135">
        <f t="shared" si="41"/>
        <v>0</v>
      </c>
      <c r="Q205" s="135">
        <v>0</v>
      </c>
      <c r="R205" s="135">
        <f t="shared" si="42"/>
        <v>0</v>
      </c>
      <c r="S205" s="135">
        <v>0</v>
      </c>
      <c r="T205" s="136">
        <f t="shared" si="43"/>
        <v>0</v>
      </c>
      <c r="AR205" s="137" t="s">
        <v>129</v>
      </c>
      <c r="AT205" s="137" t="s">
        <v>125</v>
      </c>
      <c r="AU205" s="137" t="s">
        <v>80</v>
      </c>
      <c r="AY205" s="13" t="s">
        <v>122</v>
      </c>
      <c r="BE205" s="138">
        <f t="shared" si="44"/>
        <v>0</v>
      </c>
      <c r="BF205" s="138">
        <f t="shared" si="45"/>
        <v>0</v>
      </c>
      <c r="BG205" s="138">
        <f t="shared" si="46"/>
        <v>0</v>
      </c>
      <c r="BH205" s="138">
        <f t="shared" si="47"/>
        <v>0</v>
      </c>
      <c r="BI205" s="138">
        <f t="shared" si="48"/>
        <v>0</v>
      </c>
      <c r="BJ205" s="13" t="s">
        <v>78</v>
      </c>
      <c r="BK205" s="138">
        <f t="shared" si="49"/>
        <v>0</v>
      </c>
      <c r="BL205" s="13" t="s">
        <v>129</v>
      </c>
      <c r="BM205" s="137" t="s">
        <v>395</v>
      </c>
    </row>
    <row r="206" spans="2:65" s="1" customFormat="1" ht="24.2" customHeight="1">
      <c r="B206" s="125"/>
      <c r="C206" s="139" t="s">
        <v>311</v>
      </c>
      <c r="D206" s="139" t="s">
        <v>253</v>
      </c>
      <c r="E206" s="140" t="s">
        <v>400</v>
      </c>
      <c r="F206" s="141" t="s">
        <v>572</v>
      </c>
      <c r="G206" s="142" t="s">
        <v>384</v>
      </c>
      <c r="H206" s="143">
        <v>4.32</v>
      </c>
      <c r="I206" s="144"/>
      <c r="J206" s="144">
        <f t="shared" si="40"/>
        <v>0</v>
      </c>
      <c r="K206" s="145"/>
      <c r="L206" s="146"/>
      <c r="M206" s="147" t="s">
        <v>1</v>
      </c>
      <c r="N206" s="148" t="s">
        <v>35</v>
      </c>
      <c r="O206" s="135">
        <v>0</v>
      </c>
      <c r="P206" s="135">
        <f t="shared" si="41"/>
        <v>0</v>
      </c>
      <c r="Q206" s="135">
        <v>0</v>
      </c>
      <c r="R206" s="135">
        <f t="shared" si="42"/>
        <v>0</v>
      </c>
      <c r="S206" s="135">
        <v>0</v>
      </c>
      <c r="T206" s="136">
        <f t="shared" si="43"/>
        <v>0</v>
      </c>
      <c r="AR206" s="137" t="s">
        <v>148</v>
      </c>
      <c r="AT206" s="137" t="s">
        <v>253</v>
      </c>
      <c r="AU206" s="137" t="s">
        <v>80</v>
      </c>
      <c r="AY206" s="13" t="s">
        <v>122</v>
      </c>
      <c r="BE206" s="138">
        <f t="shared" si="44"/>
        <v>0</v>
      </c>
      <c r="BF206" s="138">
        <f t="shared" si="45"/>
        <v>0</v>
      </c>
      <c r="BG206" s="138">
        <f t="shared" si="46"/>
        <v>0</v>
      </c>
      <c r="BH206" s="138">
        <f t="shared" si="47"/>
        <v>0</v>
      </c>
      <c r="BI206" s="138">
        <f t="shared" si="48"/>
        <v>0</v>
      </c>
      <c r="BJ206" s="13" t="s">
        <v>78</v>
      </c>
      <c r="BK206" s="138">
        <f t="shared" si="49"/>
        <v>0</v>
      </c>
      <c r="BL206" s="13" t="s">
        <v>129</v>
      </c>
      <c r="BM206" s="137" t="s">
        <v>573</v>
      </c>
    </row>
    <row r="207" spans="2:65" s="1" customFormat="1" ht="24.2" customHeight="1">
      <c r="B207" s="125"/>
      <c r="C207" s="139" t="s">
        <v>317</v>
      </c>
      <c r="D207" s="139" t="s">
        <v>253</v>
      </c>
      <c r="E207" s="140" t="s">
        <v>404</v>
      </c>
      <c r="F207" s="141" t="s">
        <v>405</v>
      </c>
      <c r="G207" s="142" t="s">
        <v>240</v>
      </c>
      <c r="H207" s="143">
        <v>1</v>
      </c>
      <c r="I207" s="144"/>
      <c r="J207" s="144">
        <f t="shared" si="40"/>
        <v>0</v>
      </c>
      <c r="K207" s="145"/>
      <c r="L207" s="146"/>
      <c r="M207" s="147" t="s">
        <v>1</v>
      </c>
      <c r="N207" s="148" t="s">
        <v>35</v>
      </c>
      <c r="O207" s="135">
        <v>0</v>
      </c>
      <c r="P207" s="135">
        <f t="shared" si="41"/>
        <v>0</v>
      </c>
      <c r="Q207" s="135">
        <v>0</v>
      </c>
      <c r="R207" s="135">
        <f t="shared" si="42"/>
        <v>0</v>
      </c>
      <c r="S207" s="135">
        <v>0</v>
      </c>
      <c r="T207" s="136">
        <f t="shared" si="43"/>
        <v>0</v>
      </c>
      <c r="AR207" s="137" t="s">
        <v>148</v>
      </c>
      <c r="AT207" s="137" t="s">
        <v>253</v>
      </c>
      <c r="AU207" s="137" t="s">
        <v>80</v>
      </c>
      <c r="AY207" s="13" t="s">
        <v>122</v>
      </c>
      <c r="BE207" s="138">
        <f t="shared" si="44"/>
        <v>0</v>
      </c>
      <c r="BF207" s="138">
        <f t="shared" si="45"/>
        <v>0</v>
      </c>
      <c r="BG207" s="138">
        <f t="shared" si="46"/>
        <v>0</v>
      </c>
      <c r="BH207" s="138">
        <f t="shared" si="47"/>
        <v>0</v>
      </c>
      <c r="BI207" s="138">
        <f t="shared" si="48"/>
        <v>0</v>
      </c>
      <c r="BJ207" s="13" t="s">
        <v>78</v>
      </c>
      <c r="BK207" s="138">
        <f t="shared" si="49"/>
        <v>0</v>
      </c>
      <c r="BL207" s="13" t="s">
        <v>129</v>
      </c>
      <c r="BM207" s="137" t="s">
        <v>574</v>
      </c>
    </row>
    <row r="208" spans="2:65" s="1" customFormat="1" ht="16.5" customHeight="1">
      <c r="B208" s="125"/>
      <c r="C208" s="139" t="s">
        <v>321</v>
      </c>
      <c r="D208" s="139" t="s">
        <v>253</v>
      </c>
      <c r="E208" s="140" t="s">
        <v>407</v>
      </c>
      <c r="F208" s="141" t="s">
        <v>408</v>
      </c>
      <c r="G208" s="142" t="s">
        <v>128</v>
      </c>
      <c r="H208" s="143">
        <v>30</v>
      </c>
      <c r="I208" s="144"/>
      <c r="J208" s="144">
        <f t="shared" si="40"/>
        <v>0</v>
      </c>
      <c r="K208" s="145"/>
      <c r="L208" s="146"/>
      <c r="M208" s="147" t="s">
        <v>1</v>
      </c>
      <c r="N208" s="148" t="s">
        <v>35</v>
      </c>
      <c r="O208" s="135">
        <v>0</v>
      </c>
      <c r="P208" s="135">
        <f t="shared" si="41"/>
        <v>0</v>
      </c>
      <c r="Q208" s="135">
        <v>0</v>
      </c>
      <c r="R208" s="135">
        <f t="shared" si="42"/>
        <v>0</v>
      </c>
      <c r="S208" s="135">
        <v>0</v>
      </c>
      <c r="T208" s="136">
        <f t="shared" si="43"/>
        <v>0</v>
      </c>
      <c r="AR208" s="137" t="s">
        <v>148</v>
      </c>
      <c r="AT208" s="137" t="s">
        <v>253</v>
      </c>
      <c r="AU208" s="137" t="s">
        <v>80</v>
      </c>
      <c r="AY208" s="13" t="s">
        <v>122</v>
      </c>
      <c r="BE208" s="138">
        <f t="shared" si="44"/>
        <v>0</v>
      </c>
      <c r="BF208" s="138">
        <f t="shared" si="45"/>
        <v>0</v>
      </c>
      <c r="BG208" s="138">
        <f t="shared" si="46"/>
        <v>0</v>
      </c>
      <c r="BH208" s="138">
        <f t="shared" si="47"/>
        <v>0</v>
      </c>
      <c r="BI208" s="138">
        <f t="shared" si="48"/>
        <v>0</v>
      </c>
      <c r="BJ208" s="13" t="s">
        <v>78</v>
      </c>
      <c r="BK208" s="138">
        <f t="shared" si="49"/>
        <v>0</v>
      </c>
      <c r="BL208" s="13" t="s">
        <v>129</v>
      </c>
      <c r="BM208" s="137" t="s">
        <v>409</v>
      </c>
    </row>
    <row r="209" spans="2:65" s="1" customFormat="1" ht="16.5" customHeight="1">
      <c r="B209" s="125"/>
      <c r="C209" s="126" t="s">
        <v>392</v>
      </c>
      <c r="D209" s="126" t="s">
        <v>125</v>
      </c>
      <c r="E209" s="127" t="s">
        <v>410</v>
      </c>
      <c r="F209" s="128" t="s">
        <v>575</v>
      </c>
      <c r="G209" s="129" t="s">
        <v>384</v>
      </c>
      <c r="H209" s="130">
        <v>3.8</v>
      </c>
      <c r="I209" s="131"/>
      <c r="J209" s="131">
        <f t="shared" si="40"/>
        <v>0</v>
      </c>
      <c r="K209" s="132"/>
      <c r="L209" s="25"/>
      <c r="M209" s="133" t="s">
        <v>1</v>
      </c>
      <c r="N209" s="134" t="s">
        <v>35</v>
      </c>
      <c r="O209" s="135">
        <v>0.63100000000000001</v>
      </c>
      <c r="P209" s="135">
        <f t="shared" si="41"/>
        <v>2.3977999999999997</v>
      </c>
      <c r="Q209" s="135">
        <v>6.3499999999999997E-3</v>
      </c>
      <c r="R209" s="135">
        <f t="shared" si="42"/>
        <v>2.4129999999999999E-2</v>
      </c>
      <c r="S209" s="135">
        <v>0</v>
      </c>
      <c r="T209" s="136">
        <f t="shared" si="43"/>
        <v>0</v>
      </c>
      <c r="AR209" s="137" t="s">
        <v>129</v>
      </c>
      <c r="AT209" s="137" t="s">
        <v>125</v>
      </c>
      <c r="AU209" s="137" t="s">
        <v>80</v>
      </c>
      <c r="AY209" s="13" t="s">
        <v>122</v>
      </c>
      <c r="BE209" s="138">
        <f t="shared" si="44"/>
        <v>0</v>
      </c>
      <c r="BF209" s="138">
        <f t="shared" si="45"/>
        <v>0</v>
      </c>
      <c r="BG209" s="138">
        <f t="shared" si="46"/>
        <v>0</v>
      </c>
      <c r="BH209" s="138">
        <f t="shared" si="47"/>
        <v>0</v>
      </c>
      <c r="BI209" s="138">
        <f t="shared" si="48"/>
        <v>0</v>
      </c>
      <c r="BJ209" s="13" t="s">
        <v>78</v>
      </c>
      <c r="BK209" s="138">
        <f t="shared" si="49"/>
        <v>0</v>
      </c>
      <c r="BL209" s="13" t="s">
        <v>129</v>
      </c>
      <c r="BM209" s="137" t="s">
        <v>412</v>
      </c>
    </row>
    <row r="210" spans="2:65" s="1" customFormat="1" ht="21.75" customHeight="1">
      <c r="B210" s="125"/>
      <c r="C210" s="126" t="s">
        <v>399</v>
      </c>
      <c r="D210" s="126" t="s">
        <v>125</v>
      </c>
      <c r="E210" s="127" t="s">
        <v>413</v>
      </c>
      <c r="F210" s="128" t="s">
        <v>414</v>
      </c>
      <c r="G210" s="129" t="s">
        <v>174</v>
      </c>
      <c r="H210" s="130"/>
      <c r="I210" s="131"/>
      <c r="J210" s="131">
        <f t="shared" si="40"/>
        <v>0</v>
      </c>
      <c r="K210" s="132"/>
      <c r="L210" s="25"/>
      <c r="M210" s="133" t="s">
        <v>1</v>
      </c>
      <c r="N210" s="134" t="s">
        <v>35</v>
      </c>
      <c r="O210" s="135">
        <v>1.548</v>
      </c>
      <c r="P210" s="135">
        <f t="shared" si="41"/>
        <v>0</v>
      </c>
      <c r="Q210" s="135">
        <v>0</v>
      </c>
      <c r="R210" s="135">
        <f t="shared" si="42"/>
        <v>0</v>
      </c>
      <c r="S210" s="135">
        <v>0</v>
      </c>
      <c r="T210" s="136">
        <f t="shared" si="43"/>
        <v>0</v>
      </c>
      <c r="AR210" s="137" t="s">
        <v>129</v>
      </c>
      <c r="AT210" s="137" t="s">
        <v>125</v>
      </c>
      <c r="AU210" s="137" t="s">
        <v>80</v>
      </c>
      <c r="AY210" s="13" t="s">
        <v>122</v>
      </c>
      <c r="BE210" s="138">
        <f t="shared" si="44"/>
        <v>0</v>
      </c>
      <c r="BF210" s="138">
        <f t="shared" si="45"/>
        <v>0</v>
      </c>
      <c r="BG210" s="138">
        <f t="shared" si="46"/>
        <v>0</v>
      </c>
      <c r="BH210" s="138">
        <f t="shared" si="47"/>
        <v>0</v>
      </c>
      <c r="BI210" s="138">
        <f t="shared" si="48"/>
        <v>0</v>
      </c>
      <c r="BJ210" s="13" t="s">
        <v>78</v>
      </c>
      <c r="BK210" s="138">
        <f t="shared" si="49"/>
        <v>0</v>
      </c>
      <c r="BL210" s="13" t="s">
        <v>129</v>
      </c>
      <c r="BM210" s="137" t="s">
        <v>415</v>
      </c>
    </row>
    <row r="211" spans="2:65" s="11" customFormat="1" ht="22.9" customHeight="1">
      <c r="B211" s="114"/>
      <c r="D211" s="115" t="s">
        <v>69</v>
      </c>
      <c r="E211" s="123" t="s">
        <v>416</v>
      </c>
      <c r="F211" s="123" t="s">
        <v>417</v>
      </c>
      <c r="J211" s="124">
        <f>BK211</f>
        <v>0</v>
      </c>
      <c r="L211" s="114"/>
      <c r="M211" s="118"/>
      <c r="P211" s="119">
        <f>SUM(P212:P224)</f>
        <v>46.332000000000001</v>
      </c>
      <c r="R211" s="119">
        <f>SUM(R212:R224)</f>
        <v>0.49139999999999995</v>
      </c>
      <c r="T211" s="120">
        <f>SUM(T212:T224)</f>
        <v>3.1785000000000001</v>
      </c>
      <c r="AR211" s="115" t="s">
        <v>80</v>
      </c>
      <c r="AT211" s="121" t="s">
        <v>69</v>
      </c>
      <c r="AU211" s="121" t="s">
        <v>78</v>
      </c>
      <c r="AY211" s="115" t="s">
        <v>122</v>
      </c>
      <c r="BK211" s="122">
        <f>SUM(BK212:BK224)</f>
        <v>0</v>
      </c>
    </row>
    <row r="212" spans="2:65" s="1" customFormat="1" ht="16.5" customHeight="1">
      <c r="B212" s="125"/>
      <c r="C212" s="126" t="s">
        <v>403</v>
      </c>
      <c r="D212" s="126" t="s">
        <v>125</v>
      </c>
      <c r="E212" s="127" t="s">
        <v>418</v>
      </c>
      <c r="F212" s="128" t="s">
        <v>419</v>
      </c>
      <c r="G212" s="129" t="s">
        <v>384</v>
      </c>
      <c r="H212" s="130">
        <v>39</v>
      </c>
      <c r="I212" s="131"/>
      <c r="J212" s="131">
        <f t="shared" ref="J212:J224" si="50">ROUND(I212*H212,1)</f>
        <v>0</v>
      </c>
      <c r="K212" s="132"/>
      <c r="L212" s="25"/>
      <c r="M212" s="133" t="s">
        <v>1</v>
      </c>
      <c r="N212" s="134" t="s">
        <v>35</v>
      </c>
      <c r="O212" s="135">
        <v>0.29499999999999998</v>
      </c>
      <c r="P212" s="135">
        <f t="shared" ref="P212:P224" si="51">O212*H212</f>
        <v>11.504999999999999</v>
      </c>
      <c r="Q212" s="135">
        <v>0</v>
      </c>
      <c r="R212" s="135">
        <f t="shared" ref="R212:R224" si="52">Q212*H212</f>
        <v>0</v>
      </c>
      <c r="S212" s="135">
        <v>8.1500000000000003E-2</v>
      </c>
      <c r="T212" s="136">
        <f t="shared" ref="T212:T224" si="53">S212*H212</f>
        <v>3.1785000000000001</v>
      </c>
      <c r="AR212" s="137" t="s">
        <v>129</v>
      </c>
      <c r="AT212" s="137" t="s">
        <v>125</v>
      </c>
      <c r="AU212" s="137" t="s">
        <v>80</v>
      </c>
      <c r="AY212" s="13" t="s">
        <v>122</v>
      </c>
      <c r="BE212" s="138">
        <f t="shared" ref="BE212:BE224" si="54">IF(N212="základní",J212,0)</f>
        <v>0</v>
      </c>
      <c r="BF212" s="138">
        <f t="shared" ref="BF212:BF224" si="55">IF(N212="snížená",J212,0)</f>
        <v>0</v>
      </c>
      <c r="BG212" s="138">
        <f t="shared" ref="BG212:BG224" si="56">IF(N212="zákl. přenesená",J212,0)</f>
        <v>0</v>
      </c>
      <c r="BH212" s="138">
        <f t="shared" ref="BH212:BH224" si="57">IF(N212="sníž. přenesená",J212,0)</f>
        <v>0</v>
      </c>
      <c r="BI212" s="138">
        <f t="shared" ref="BI212:BI224" si="58">IF(N212="nulová",J212,0)</f>
        <v>0</v>
      </c>
      <c r="BJ212" s="13" t="s">
        <v>78</v>
      </c>
      <c r="BK212" s="138">
        <f t="shared" ref="BK212:BK224" si="59">ROUND(I212*H212,1)</f>
        <v>0</v>
      </c>
      <c r="BL212" s="13" t="s">
        <v>129</v>
      </c>
      <c r="BM212" s="137" t="s">
        <v>420</v>
      </c>
    </row>
    <row r="213" spans="2:65" s="1" customFormat="1" ht="16.5" customHeight="1">
      <c r="B213" s="125"/>
      <c r="C213" s="126" t="s">
        <v>333</v>
      </c>
      <c r="D213" s="126" t="s">
        <v>125</v>
      </c>
      <c r="E213" s="127" t="s">
        <v>421</v>
      </c>
      <c r="F213" s="128" t="s">
        <v>422</v>
      </c>
      <c r="G213" s="129" t="s">
        <v>384</v>
      </c>
      <c r="H213" s="130">
        <v>39</v>
      </c>
      <c r="I213" s="131"/>
      <c r="J213" s="131">
        <f t="shared" si="50"/>
        <v>0</v>
      </c>
      <c r="K213" s="132"/>
      <c r="L213" s="25"/>
      <c r="M213" s="133" t="s">
        <v>1</v>
      </c>
      <c r="N213" s="134" t="s">
        <v>35</v>
      </c>
      <c r="O213" s="135">
        <v>9.9000000000000005E-2</v>
      </c>
      <c r="P213" s="135">
        <f t="shared" si="51"/>
        <v>3.8610000000000002</v>
      </c>
      <c r="Q213" s="135">
        <v>4.4999999999999997E-3</v>
      </c>
      <c r="R213" s="135">
        <f t="shared" si="52"/>
        <v>0.17549999999999999</v>
      </c>
      <c r="S213" s="135">
        <v>0</v>
      </c>
      <c r="T213" s="136">
        <f t="shared" si="53"/>
        <v>0</v>
      </c>
      <c r="AR213" s="137" t="s">
        <v>129</v>
      </c>
      <c r="AT213" s="137" t="s">
        <v>125</v>
      </c>
      <c r="AU213" s="137" t="s">
        <v>80</v>
      </c>
      <c r="AY213" s="13" t="s">
        <v>122</v>
      </c>
      <c r="BE213" s="138">
        <f t="shared" si="54"/>
        <v>0</v>
      </c>
      <c r="BF213" s="138">
        <f t="shared" si="55"/>
        <v>0</v>
      </c>
      <c r="BG213" s="138">
        <f t="shared" si="56"/>
        <v>0</v>
      </c>
      <c r="BH213" s="138">
        <f t="shared" si="57"/>
        <v>0</v>
      </c>
      <c r="BI213" s="138">
        <f t="shared" si="58"/>
        <v>0</v>
      </c>
      <c r="BJ213" s="13" t="s">
        <v>78</v>
      </c>
      <c r="BK213" s="138">
        <f t="shared" si="59"/>
        <v>0</v>
      </c>
      <c r="BL213" s="13" t="s">
        <v>129</v>
      </c>
      <c r="BM213" s="137" t="s">
        <v>423</v>
      </c>
    </row>
    <row r="214" spans="2:65" s="1" customFormat="1" ht="24.2" customHeight="1">
      <c r="B214" s="125"/>
      <c r="C214" s="126" t="s">
        <v>337</v>
      </c>
      <c r="D214" s="126" t="s">
        <v>125</v>
      </c>
      <c r="E214" s="127" t="s">
        <v>424</v>
      </c>
      <c r="F214" s="128" t="s">
        <v>390</v>
      </c>
      <c r="G214" s="129" t="s">
        <v>384</v>
      </c>
      <c r="H214" s="130">
        <v>78</v>
      </c>
      <c r="I214" s="131"/>
      <c r="J214" s="131">
        <f t="shared" si="50"/>
        <v>0</v>
      </c>
      <c r="K214" s="132"/>
      <c r="L214" s="25"/>
      <c r="M214" s="133" t="s">
        <v>1</v>
      </c>
      <c r="N214" s="134" t="s">
        <v>35</v>
      </c>
      <c r="O214" s="135">
        <v>2.4E-2</v>
      </c>
      <c r="P214" s="135">
        <f t="shared" si="51"/>
        <v>1.8720000000000001</v>
      </c>
      <c r="Q214" s="135">
        <v>1.4499999999999999E-3</v>
      </c>
      <c r="R214" s="135">
        <f t="shared" si="52"/>
        <v>0.11309999999999999</v>
      </c>
      <c r="S214" s="135">
        <v>0</v>
      </c>
      <c r="T214" s="136">
        <f t="shared" si="53"/>
        <v>0</v>
      </c>
      <c r="AR214" s="137" t="s">
        <v>161</v>
      </c>
      <c r="AT214" s="137" t="s">
        <v>125</v>
      </c>
      <c r="AU214" s="137" t="s">
        <v>80</v>
      </c>
      <c r="AY214" s="13" t="s">
        <v>122</v>
      </c>
      <c r="BE214" s="138">
        <f t="shared" si="54"/>
        <v>0</v>
      </c>
      <c r="BF214" s="138">
        <f t="shared" si="55"/>
        <v>0</v>
      </c>
      <c r="BG214" s="138">
        <f t="shared" si="56"/>
        <v>0</v>
      </c>
      <c r="BH214" s="138">
        <f t="shared" si="57"/>
        <v>0</v>
      </c>
      <c r="BI214" s="138">
        <f t="shared" si="58"/>
        <v>0</v>
      </c>
      <c r="BJ214" s="13" t="s">
        <v>78</v>
      </c>
      <c r="BK214" s="138">
        <f t="shared" si="59"/>
        <v>0</v>
      </c>
      <c r="BL214" s="13" t="s">
        <v>161</v>
      </c>
      <c r="BM214" s="137" t="s">
        <v>576</v>
      </c>
    </row>
    <row r="215" spans="2:65" s="1" customFormat="1" ht="16.5" customHeight="1">
      <c r="B215" s="125"/>
      <c r="C215" s="126" t="s">
        <v>343</v>
      </c>
      <c r="D215" s="126" t="s">
        <v>125</v>
      </c>
      <c r="E215" s="127" t="s">
        <v>426</v>
      </c>
      <c r="F215" s="128" t="s">
        <v>427</v>
      </c>
      <c r="G215" s="129" t="s">
        <v>384</v>
      </c>
      <c r="H215" s="130">
        <v>39</v>
      </c>
      <c r="I215" s="131"/>
      <c r="J215" s="131">
        <f t="shared" si="50"/>
        <v>0</v>
      </c>
      <c r="K215" s="132"/>
      <c r="L215" s="25"/>
      <c r="M215" s="133" t="s">
        <v>1</v>
      </c>
      <c r="N215" s="134" t="s">
        <v>35</v>
      </c>
      <c r="O215" s="135">
        <v>0</v>
      </c>
      <c r="P215" s="135">
        <f t="shared" si="51"/>
        <v>0</v>
      </c>
      <c r="Q215" s="135">
        <v>0</v>
      </c>
      <c r="R215" s="135">
        <f t="shared" si="52"/>
        <v>0</v>
      </c>
      <c r="S215" s="135">
        <v>0</v>
      </c>
      <c r="T215" s="136">
        <f t="shared" si="53"/>
        <v>0</v>
      </c>
      <c r="AR215" s="137" t="s">
        <v>129</v>
      </c>
      <c r="AT215" s="137" t="s">
        <v>125</v>
      </c>
      <c r="AU215" s="137" t="s">
        <v>80</v>
      </c>
      <c r="AY215" s="13" t="s">
        <v>122</v>
      </c>
      <c r="BE215" s="138">
        <f t="shared" si="54"/>
        <v>0</v>
      </c>
      <c r="BF215" s="138">
        <f t="shared" si="55"/>
        <v>0</v>
      </c>
      <c r="BG215" s="138">
        <f t="shared" si="56"/>
        <v>0</v>
      </c>
      <c r="BH215" s="138">
        <f t="shared" si="57"/>
        <v>0</v>
      </c>
      <c r="BI215" s="138">
        <f t="shared" si="58"/>
        <v>0</v>
      </c>
      <c r="BJ215" s="13" t="s">
        <v>78</v>
      </c>
      <c r="BK215" s="138">
        <f t="shared" si="59"/>
        <v>0</v>
      </c>
      <c r="BL215" s="13" t="s">
        <v>129</v>
      </c>
      <c r="BM215" s="137" t="s">
        <v>428</v>
      </c>
    </row>
    <row r="216" spans="2:65" s="1" customFormat="1" ht="16.5" customHeight="1">
      <c r="B216" s="125"/>
      <c r="C216" s="139" t="s">
        <v>347</v>
      </c>
      <c r="D216" s="139" t="s">
        <v>253</v>
      </c>
      <c r="E216" s="140" t="s">
        <v>429</v>
      </c>
      <c r="F216" s="141" t="s">
        <v>430</v>
      </c>
      <c r="G216" s="142" t="s">
        <v>259</v>
      </c>
      <c r="H216" s="143">
        <v>2</v>
      </c>
      <c r="I216" s="144"/>
      <c r="J216" s="144">
        <f t="shared" si="50"/>
        <v>0</v>
      </c>
      <c r="K216" s="145"/>
      <c r="L216" s="146"/>
      <c r="M216" s="147" t="s">
        <v>1</v>
      </c>
      <c r="N216" s="148" t="s">
        <v>35</v>
      </c>
      <c r="O216" s="135">
        <v>0</v>
      </c>
      <c r="P216" s="135">
        <f t="shared" si="51"/>
        <v>0</v>
      </c>
      <c r="Q216" s="135">
        <v>0</v>
      </c>
      <c r="R216" s="135">
        <f t="shared" si="52"/>
        <v>0</v>
      </c>
      <c r="S216" s="135">
        <v>0</v>
      </c>
      <c r="T216" s="136">
        <f t="shared" si="53"/>
        <v>0</v>
      </c>
      <c r="AR216" s="137" t="s">
        <v>148</v>
      </c>
      <c r="AT216" s="137" t="s">
        <v>253</v>
      </c>
      <c r="AU216" s="137" t="s">
        <v>80</v>
      </c>
      <c r="AY216" s="13" t="s">
        <v>122</v>
      </c>
      <c r="BE216" s="138">
        <f t="shared" si="54"/>
        <v>0</v>
      </c>
      <c r="BF216" s="138">
        <f t="shared" si="55"/>
        <v>0</v>
      </c>
      <c r="BG216" s="138">
        <f t="shared" si="56"/>
        <v>0</v>
      </c>
      <c r="BH216" s="138">
        <f t="shared" si="57"/>
        <v>0</v>
      </c>
      <c r="BI216" s="138">
        <f t="shared" si="58"/>
        <v>0</v>
      </c>
      <c r="BJ216" s="13" t="s">
        <v>78</v>
      </c>
      <c r="BK216" s="138">
        <f t="shared" si="59"/>
        <v>0</v>
      </c>
      <c r="BL216" s="13" t="s">
        <v>129</v>
      </c>
      <c r="BM216" s="137" t="s">
        <v>577</v>
      </c>
    </row>
    <row r="217" spans="2:65" s="1" customFormat="1" ht="24.2" customHeight="1">
      <c r="B217" s="125"/>
      <c r="C217" s="126" t="s">
        <v>351</v>
      </c>
      <c r="D217" s="126" t="s">
        <v>125</v>
      </c>
      <c r="E217" s="127" t="s">
        <v>433</v>
      </c>
      <c r="F217" s="128" t="s">
        <v>434</v>
      </c>
      <c r="G217" s="129" t="s">
        <v>384</v>
      </c>
      <c r="H217" s="130">
        <v>39</v>
      </c>
      <c r="I217" s="131"/>
      <c r="J217" s="131">
        <f t="shared" si="50"/>
        <v>0</v>
      </c>
      <c r="K217" s="132"/>
      <c r="L217" s="25"/>
      <c r="M217" s="133" t="s">
        <v>1</v>
      </c>
      <c r="N217" s="134" t="s">
        <v>35</v>
      </c>
      <c r="O217" s="135">
        <v>0.746</v>
      </c>
      <c r="P217" s="135">
        <f t="shared" si="51"/>
        <v>29.094000000000001</v>
      </c>
      <c r="Q217" s="135">
        <v>5.1999999999999998E-3</v>
      </c>
      <c r="R217" s="135">
        <f t="shared" si="52"/>
        <v>0.20279999999999998</v>
      </c>
      <c r="S217" s="135">
        <v>0</v>
      </c>
      <c r="T217" s="136">
        <f t="shared" si="53"/>
        <v>0</v>
      </c>
      <c r="AR217" s="137" t="s">
        <v>129</v>
      </c>
      <c r="AT217" s="137" t="s">
        <v>125</v>
      </c>
      <c r="AU217" s="137" t="s">
        <v>80</v>
      </c>
      <c r="AY217" s="13" t="s">
        <v>122</v>
      </c>
      <c r="BE217" s="138">
        <f t="shared" si="54"/>
        <v>0</v>
      </c>
      <c r="BF217" s="138">
        <f t="shared" si="55"/>
        <v>0</v>
      </c>
      <c r="BG217" s="138">
        <f t="shared" si="56"/>
        <v>0</v>
      </c>
      <c r="BH217" s="138">
        <f t="shared" si="57"/>
        <v>0</v>
      </c>
      <c r="BI217" s="138">
        <f t="shared" si="58"/>
        <v>0</v>
      </c>
      <c r="BJ217" s="13" t="s">
        <v>78</v>
      </c>
      <c r="BK217" s="138">
        <f t="shared" si="59"/>
        <v>0</v>
      </c>
      <c r="BL217" s="13" t="s">
        <v>129</v>
      </c>
      <c r="BM217" s="137" t="s">
        <v>435</v>
      </c>
    </row>
    <row r="218" spans="2:65" s="1" customFormat="1" ht="16.5" customHeight="1">
      <c r="B218" s="125"/>
      <c r="C218" s="139" t="s">
        <v>355</v>
      </c>
      <c r="D218" s="139" t="s">
        <v>253</v>
      </c>
      <c r="E218" s="140" t="s">
        <v>436</v>
      </c>
      <c r="F218" s="141" t="s">
        <v>437</v>
      </c>
      <c r="G218" s="142" t="s">
        <v>384</v>
      </c>
      <c r="H218" s="143">
        <v>36.72</v>
      </c>
      <c r="I218" s="144"/>
      <c r="J218" s="144">
        <f t="shared" si="50"/>
        <v>0</v>
      </c>
      <c r="K218" s="145"/>
      <c r="L218" s="146"/>
      <c r="M218" s="147" t="s">
        <v>1</v>
      </c>
      <c r="N218" s="148" t="s">
        <v>35</v>
      </c>
      <c r="O218" s="135">
        <v>0</v>
      </c>
      <c r="P218" s="135">
        <f t="shared" si="51"/>
        <v>0</v>
      </c>
      <c r="Q218" s="135">
        <v>0</v>
      </c>
      <c r="R218" s="135">
        <f t="shared" si="52"/>
        <v>0</v>
      </c>
      <c r="S218" s="135">
        <v>0</v>
      </c>
      <c r="T218" s="136">
        <f t="shared" si="53"/>
        <v>0</v>
      </c>
      <c r="AR218" s="137" t="s">
        <v>148</v>
      </c>
      <c r="AT218" s="137" t="s">
        <v>253</v>
      </c>
      <c r="AU218" s="137" t="s">
        <v>80</v>
      </c>
      <c r="AY218" s="13" t="s">
        <v>122</v>
      </c>
      <c r="BE218" s="138">
        <f t="shared" si="54"/>
        <v>0</v>
      </c>
      <c r="BF218" s="138">
        <f t="shared" si="55"/>
        <v>0</v>
      </c>
      <c r="BG218" s="138">
        <f t="shared" si="56"/>
        <v>0</v>
      </c>
      <c r="BH218" s="138">
        <f t="shared" si="57"/>
        <v>0</v>
      </c>
      <c r="BI218" s="138">
        <f t="shared" si="58"/>
        <v>0</v>
      </c>
      <c r="BJ218" s="13" t="s">
        <v>78</v>
      </c>
      <c r="BK218" s="138">
        <f t="shared" si="59"/>
        <v>0</v>
      </c>
      <c r="BL218" s="13" t="s">
        <v>129</v>
      </c>
      <c r="BM218" s="137" t="s">
        <v>578</v>
      </c>
    </row>
    <row r="219" spans="2:65" s="1" customFormat="1" ht="24.2" customHeight="1">
      <c r="B219" s="125"/>
      <c r="C219" s="139" t="s">
        <v>359</v>
      </c>
      <c r="D219" s="139" t="s">
        <v>253</v>
      </c>
      <c r="E219" s="140" t="s">
        <v>579</v>
      </c>
      <c r="F219" s="141" t="s">
        <v>580</v>
      </c>
      <c r="G219" s="142" t="s">
        <v>384</v>
      </c>
      <c r="H219" s="143">
        <v>7</v>
      </c>
      <c r="I219" s="144"/>
      <c r="J219" s="144">
        <f t="shared" si="50"/>
        <v>0</v>
      </c>
      <c r="K219" s="145"/>
      <c r="L219" s="146"/>
      <c r="M219" s="147" t="s">
        <v>1</v>
      </c>
      <c r="N219" s="148" t="s">
        <v>35</v>
      </c>
      <c r="O219" s="135">
        <v>0</v>
      </c>
      <c r="P219" s="135">
        <f t="shared" si="51"/>
        <v>0</v>
      </c>
      <c r="Q219" s="135">
        <v>0</v>
      </c>
      <c r="R219" s="135">
        <f t="shared" si="52"/>
        <v>0</v>
      </c>
      <c r="S219" s="135">
        <v>0</v>
      </c>
      <c r="T219" s="136">
        <f t="shared" si="53"/>
        <v>0</v>
      </c>
      <c r="AR219" s="137" t="s">
        <v>148</v>
      </c>
      <c r="AT219" s="137" t="s">
        <v>253</v>
      </c>
      <c r="AU219" s="137" t="s">
        <v>80</v>
      </c>
      <c r="AY219" s="13" t="s">
        <v>122</v>
      </c>
      <c r="BE219" s="138">
        <f t="shared" si="54"/>
        <v>0</v>
      </c>
      <c r="BF219" s="138">
        <f t="shared" si="55"/>
        <v>0</v>
      </c>
      <c r="BG219" s="138">
        <f t="shared" si="56"/>
        <v>0</v>
      </c>
      <c r="BH219" s="138">
        <f t="shared" si="57"/>
        <v>0</v>
      </c>
      <c r="BI219" s="138">
        <f t="shared" si="58"/>
        <v>0</v>
      </c>
      <c r="BJ219" s="13" t="s">
        <v>78</v>
      </c>
      <c r="BK219" s="138">
        <f t="shared" si="59"/>
        <v>0</v>
      </c>
      <c r="BL219" s="13" t="s">
        <v>129</v>
      </c>
      <c r="BM219" s="137" t="s">
        <v>581</v>
      </c>
    </row>
    <row r="220" spans="2:65" s="1" customFormat="1" ht="24.2" customHeight="1">
      <c r="B220" s="125"/>
      <c r="C220" s="139" t="s">
        <v>364</v>
      </c>
      <c r="D220" s="139" t="s">
        <v>253</v>
      </c>
      <c r="E220" s="140" t="s">
        <v>443</v>
      </c>
      <c r="F220" s="141" t="s">
        <v>444</v>
      </c>
      <c r="G220" s="142" t="s">
        <v>240</v>
      </c>
      <c r="H220" s="143">
        <v>3</v>
      </c>
      <c r="I220" s="144"/>
      <c r="J220" s="144">
        <f t="shared" si="50"/>
        <v>0</v>
      </c>
      <c r="K220" s="145"/>
      <c r="L220" s="146"/>
      <c r="M220" s="147" t="s">
        <v>1</v>
      </c>
      <c r="N220" s="148" t="s">
        <v>35</v>
      </c>
      <c r="O220" s="135">
        <v>0</v>
      </c>
      <c r="P220" s="135">
        <f t="shared" si="51"/>
        <v>0</v>
      </c>
      <c r="Q220" s="135">
        <v>0</v>
      </c>
      <c r="R220" s="135">
        <f t="shared" si="52"/>
        <v>0</v>
      </c>
      <c r="S220" s="135">
        <v>0</v>
      </c>
      <c r="T220" s="136">
        <f t="shared" si="53"/>
        <v>0</v>
      </c>
      <c r="AR220" s="137" t="s">
        <v>148</v>
      </c>
      <c r="AT220" s="137" t="s">
        <v>253</v>
      </c>
      <c r="AU220" s="137" t="s">
        <v>80</v>
      </c>
      <c r="AY220" s="13" t="s">
        <v>122</v>
      </c>
      <c r="BE220" s="138">
        <f t="shared" si="54"/>
        <v>0</v>
      </c>
      <c r="BF220" s="138">
        <f t="shared" si="55"/>
        <v>0</v>
      </c>
      <c r="BG220" s="138">
        <f t="shared" si="56"/>
        <v>0</v>
      </c>
      <c r="BH220" s="138">
        <f t="shared" si="57"/>
        <v>0</v>
      </c>
      <c r="BI220" s="138">
        <f t="shared" si="58"/>
        <v>0</v>
      </c>
      <c r="BJ220" s="13" t="s">
        <v>78</v>
      </c>
      <c r="BK220" s="138">
        <f t="shared" si="59"/>
        <v>0</v>
      </c>
      <c r="BL220" s="13" t="s">
        <v>129</v>
      </c>
      <c r="BM220" s="137" t="s">
        <v>582</v>
      </c>
    </row>
    <row r="221" spans="2:65" s="1" customFormat="1" ht="16.5" customHeight="1">
      <c r="B221" s="125"/>
      <c r="C221" s="139" t="s">
        <v>368</v>
      </c>
      <c r="D221" s="139" t="s">
        <v>253</v>
      </c>
      <c r="E221" s="140" t="s">
        <v>447</v>
      </c>
      <c r="F221" s="141" t="s">
        <v>448</v>
      </c>
      <c r="G221" s="142" t="s">
        <v>240</v>
      </c>
      <c r="H221" s="143">
        <v>10</v>
      </c>
      <c r="I221" s="144"/>
      <c r="J221" s="144">
        <f t="shared" si="50"/>
        <v>0</v>
      </c>
      <c r="K221" s="145"/>
      <c r="L221" s="146"/>
      <c r="M221" s="147" t="s">
        <v>1</v>
      </c>
      <c r="N221" s="148" t="s">
        <v>35</v>
      </c>
      <c r="O221" s="135">
        <v>0</v>
      </c>
      <c r="P221" s="135">
        <f t="shared" si="51"/>
        <v>0</v>
      </c>
      <c r="Q221" s="135">
        <v>0</v>
      </c>
      <c r="R221" s="135">
        <f t="shared" si="52"/>
        <v>0</v>
      </c>
      <c r="S221" s="135">
        <v>0</v>
      </c>
      <c r="T221" s="136">
        <f t="shared" si="53"/>
        <v>0</v>
      </c>
      <c r="AR221" s="137" t="s">
        <v>148</v>
      </c>
      <c r="AT221" s="137" t="s">
        <v>253</v>
      </c>
      <c r="AU221" s="137" t="s">
        <v>80</v>
      </c>
      <c r="AY221" s="13" t="s">
        <v>122</v>
      </c>
      <c r="BE221" s="138">
        <f t="shared" si="54"/>
        <v>0</v>
      </c>
      <c r="BF221" s="138">
        <f t="shared" si="55"/>
        <v>0</v>
      </c>
      <c r="BG221" s="138">
        <f t="shared" si="56"/>
        <v>0</v>
      </c>
      <c r="BH221" s="138">
        <f t="shared" si="57"/>
        <v>0</v>
      </c>
      <c r="BI221" s="138">
        <f t="shared" si="58"/>
        <v>0</v>
      </c>
      <c r="BJ221" s="13" t="s">
        <v>78</v>
      </c>
      <c r="BK221" s="138">
        <f t="shared" si="59"/>
        <v>0</v>
      </c>
      <c r="BL221" s="13" t="s">
        <v>129</v>
      </c>
      <c r="BM221" s="137" t="s">
        <v>583</v>
      </c>
    </row>
    <row r="222" spans="2:65" s="1" customFormat="1" ht="16.5" customHeight="1">
      <c r="B222" s="125"/>
      <c r="C222" s="139" t="s">
        <v>432</v>
      </c>
      <c r="D222" s="139" t="s">
        <v>253</v>
      </c>
      <c r="E222" s="140" t="s">
        <v>584</v>
      </c>
      <c r="F222" s="141" t="s">
        <v>452</v>
      </c>
      <c r="G222" s="142" t="s">
        <v>240</v>
      </c>
      <c r="H222" s="143">
        <v>15</v>
      </c>
      <c r="I222" s="144"/>
      <c r="J222" s="144">
        <f t="shared" si="50"/>
        <v>0</v>
      </c>
      <c r="K222" s="145"/>
      <c r="L222" s="146"/>
      <c r="M222" s="147" t="s">
        <v>1</v>
      </c>
      <c r="N222" s="148" t="s">
        <v>35</v>
      </c>
      <c r="O222" s="135">
        <v>0</v>
      </c>
      <c r="P222" s="135">
        <f t="shared" si="51"/>
        <v>0</v>
      </c>
      <c r="Q222" s="135">
        <v>0</v>
      </c>
      <c r="R222" s="135">
        <f t="shared" si="52"/>
        <v>0</v>
      </c>
      <c r="S222" s="135">
        <v>0</v>
      </c>
      <c r="T222" s="136">
        <f t="shared" si="53"/>
        <v>0</v>
      </c>
      <c r="AR222" s="137" t="s">
        <v>148</v>
      </c>
      <c r="AT222" s="137" t="s">
        <v>253</v>
      </c>
      <c r="AU222" s="137" t="s">
        <v>80</v>
      </c>
      <c r="AY222" s="13" t="s">
        <v>122</v>
      </c>
      <c r="BE222" s="138">
        <f t="shared" si="54"/>
        <v>0</v>
      </c>
      <c r="BF222" s="138">
        <f t="shared" si="55"/>
        <v>0</v>
      </c>
      <c r="BG222" s="138">
        <f t="shared" si="56"/>
        <v>0</v>
      </c>
      <c r="BH222" s="138">
        <f t="shared" si="57"/>
        <v>0</v>
      </c>
      <c r="BI222" s="138">
        <f t="shared" si="58"/>
        <v>0</v>
      </c>
      <c r="BJ222" s="13" t="s">
        <v>78</v>
      </c>
      <c r="BK222" s="138">
        <f t="shared" si="59"/>
        <v>0</v>
      </c>
      <c r="BL222" s="13" t="s">
        <v>129</v>
      </c>
      <c r="BM222" s="137" t="s">
        <v>585</v>
      </c>
    </row>
    <row r="223" spans="2:65" s="1" customFormat="1" ht="24.2" customHeight="1">
      <c r="B223" s="125"/>
      <c r="C223" s="139" t="s">
        <v>375</v>
      </c>
      <c r="D223" s="139" t="s">
        <v>253</v>
      </c>
      <c r="E223" s="140" t="s">
        <v>455</v>
      </c>
      <c r="F223" s="141" t="s">
        <v>456</v>
      </c>
      <c r="G223" s="142" t="s">
        <v>240</v>
      </c>
      <c r="H223" s="143">
        <v>10</v>
      </c>
      <c r="I223" s="144"/>
      <c r="J223" s="144">
        <f t="shared" si="50"/>
        <v>0</v>
      </c>
      <c r="K223" s="145"/>
      <c r="L223" s="146"/>
      <c r="M223" s="147" t="s">
        <v>1</v>
      </c>
      <c r="N223" s="148" t="s">
        <v>35</v>
      </c>
      <c r="O223" s="135">
        <v>0</v>
      </c>
      <c r="P223" s="135">
        <f t="shared" si="51"/>
        <v>0</v>
      </c>
      <c r="Q223" s="135">
        <v>0</v>
      </c>
      <c r="R223" s="135">
        <f t="shared" si="52"/>
        <v>0</v>
      </c>
      <c r="S223" s="135">
        <v>0</v>
      </c>
      <c r="T223" s="136">
        <f t="shared" si="53"/>
        <v>0</v>
      </c>
      <c r="AR223" s="137" t="s">
        <v>148</v>
      </c>
      <c r="AT223" s="137" t="s">
        <v>253</v>
      </c>
      <c r="AU223" s="137" t="s">
        <v>80</v>
      </c>
      <c r="AY223" s="13" t="s">
        <v>122</v>
      </c>
      <c r="BE223" s="138">
        <f t="shared" si="54"/>
        <v>0</v>
      </c>
      <c r="BF223" s="138">
        <f t="shared" si="55"/>
        <v>0</v>
      </c>
      <c r="BG223" s="138">
        <f t="shared" si="56"/>
        <v>0</v>
      </c>
      <c r="BH223" s="138">
        <f t="shared" si="57"/>
        <v>0</v>
      </c>
      <c r="BI223" s="138">
        <f t="shared" si="58"/>
        <v>0</v>
      </c>
      <c r="BJ223" s="13" t="s">
        <v>78</v>
      </c>
      <c r="BK223" s="138">
        <f t="shared" si="59"/>
        <v>0</v>
      </c>
      <c r="BL223" s="13" t="s">
        <v>129</v>
      </c>
      <c r="BM223" s="137" t="s">
        <v>586</v>
      </c>
    </row>
    <row r="224" spans="2:65" s="1" customFormat="1" ht="24.2" customHeight="1">
      <c r="B224" s="125"/>
      <c r="C224" s="126" t="s">
        <v>442</v>
      </c>
      <c r="D224" s="126" t="s">
        <v>125</v>
      </c>
      <c r="E224" s="127" t="s">
        <v>459</v>
      </c>
      <c r="F224" s="128" t="s">
        <v>460</v>
      </c>
      <c r="G224" s="129" t="s">
        <v>174</v>
      </c>
      <c r="H224" s="130"/>
      <c r="I224" s="131"/>
      <c r="J224" s="131">
        <f t="shared" si="50"/>
        <v>0</v>
      </c>
      <c r="K224" s="132"/>
      <c r="L224" s="25"/>
      <c r="M224" s="133" t="s">
        <v>1</v>
      </c>
      <c r="N224" s="134" t="s">
        <v>35</v>
      </c>
      <c r="O224" s="135">
        <v>1.548</v>
      </c>
      <c r="P224" s="135">
        <f t="shared" si="51"/>
        <v>0</v>
      </c>
      <c r="Q224" s="135">
        <v>0</v>
      </c>
      <c r="R224" s="135">
        <f t="shared" si="52"/>
        <v>0</v>
      </c>
      <c r="S224" s="135">
        <v>0</v>
      </c>
      <c r="T224" s="136">
        <f t="shared" si="53"/>
        <v>0</v>
      </c>
      <c r="AR224" s="137" t="s">
        <v>129</v>
      </c>
      <c r="AT224" s="137" t="s">
        <v>125</v>
      </c>
      <c r="AU224" s="137" t="s">
        <v>80</v>
      </c>
      <c r="AY224" s="13" t="s">
        <v>122</v>
      </c>
      <c r="BE224" s="138">
        <f t="shared" si="54"/>
        <v>0</v>
      </c>
      <c r="BF224" s="138">
        <f t="shared" si="55"/>
        <v>0</v>
      </c>
      <c r="BG224" s="138">
        <f t="shared" si="56"/>
        <v>0</v>
      </c>
      <c r="BH224" s="138">
        <f t="shared" si="57"/>
        <v>0</v>
      </c>
      <c r="BI224" s="138">
        <f t="shared" si="58"/>
        <v>0</v>
      </c>
      <c r="BJ224" s="13" t="s">
        <v>78</v>
      </c>
      <c r="BK224" s="138">
        <f t="shared" si="59"/>
        <v>0</v>
      </c>
      <c r="BL224" s="13" t="s">
        <v>129</v>
      </c>
      <c r="BM224" s="137" t="s">
        <v>461</v>
      </c>
    </row>
    <row r="225" spans="2:65" s="11" customFormat="1" ht="22.9" customHeight="1">
      <c r="B225" s="114"/>
      <c r="D225" s="115" t="s">
        <v>69</v>
      </c>
      <c r="E225" s="123" t="s">
        <v>462</v>
      </c>
      <c r="F225" s="123" t="s">
        <v>463</v>
      </c>
      <c r="J225" s="124">
        <f>BK225</f>
        <v>0</v>
      </c>
      <c r="L225" s="114"/>
      <c r="M225" s="118"/>
      <c r="P225" s="119">
        <f>SUM(P226:P227)</f>
        <v>0</v>
      </c>
      <c r="R225" s="119">
        <f>SUM(R226:R227)</f>
        <v>1.6799999999999996E-3</v>
      </c>
      <c r="T225" s="120">
        <f>SUM(T226:T227)</f>
        <v>0</v>
      </c>
      <c r="AR225" s="115" t="s">
        <v>80</v>
      </c>
      <c r="AT225" s="121" t="s">
        <v>69</v>
      </c>
      <c r="AU225" s="121" t="s">
        <v>78</v>
      </c>
      <c r="AY225" s="115" t="s">
        <v>122</v>
      </c>
      <c r="BK225" s="122">
        <f>SUM(BK226:BK227)</f>
        <v>0</v>
      </c>
    </row>
    <row r="226" spans="2:65" s="1" customFormat="1" ht="16.5" customHeight="1">
      <c r="B226" s="125"/>
      <c r="C226" s="126" t="s">
        <v>446</v>
      </c>
      <c r="D226" s="126" t="s">
        <v>125</v>
      </c>
      <c r="E226" s="127" t="s">
        <v>465</v>
      </c>
      <c r="F226" s="128" t="s">
        <v>466</v>
      </c>
      <c r="G226" s="129" t="s">
        <v>128</v>
      </c>
      <c r="H226" s="130">
        <v>10</v>
      </c>
      <c r="I226" s="131"/>
      <c r="J226" s="131">
        <f>ROUND(I226*H226,1)</f>
        <v>0</v>
      </c>
      <c r="K226" s="132"/>
      <c r="L226" s="25"/>
      <c r="M226" s="133" t="s">
        <v>1</v>
      </c>
      <c r="N226" s="134" t="s">
        <v>35</v>
      </c>
      <c r="O226" s="135">
        <v>0</v>
      </c>
      <c r="P226" s="135">
        <f>O226*H226</f>
        <v>0</v>
      </c>
      <c r="Q226" s="135">
        <v>1.3999999999999999E-4</v>
      </c>
      <c r="R226" s="135">
        <f>Q226*H226</f>
        <v>1.3999999999999998E-3</v>
      </c>
      <c r="S226" s="135">
        <v>0</v>
      </c>
      <c r="T226" s="136">
        <f>S226*H226</f>
        <v>0</v>
      </c>
      <c r="AR226" s="137" t="s">
        <v>161</v>
      </c>
      <c r="AT226" s="137" t="s">
        <v>125</v>
      </c>
      <c r="AU226" s="137" t="s">
        <v>80</v>
      </c>
      <c r="AY226" s="13" t="s">
        <v>122</v>
      </c>
      <c r="BE226" s="138">
        <f>IF(N226="základní",J226,0)</f>
        <v>0</v>
      </c>
      <c r="BF226" s="138">
        <f>IF(N226="snížená",J226,0)</f>
        <v>0</v>
      </c>
      <c r="BG226" s="138">
        <f>IF(N226="zákl. přenesená",J226,0)</f>
        <v>0</v>
      </c>
      <c r="BH226" s="138">
        <f>IF(N226="sníž. přenesená",J226,0)</f>
        <v>0</v>
      </c>
      <c r="BI226" s="138">
        <f>IF(N226="nulová",J226,0)</f>
        <v>0</v>
      </c>
      <c r="BJ226" s="13" t="s">
        <v>78</v>
      </c>
      <c r="BK226" s="138">
        <f>ROUND(I226*H226,1)</f>
        <v>0</v>
      </c>
      <c r="BL226" s="13" t="s">
        <v>161</v>
      </c>
      <c r="BM226" s="137" t="s">
        <v>467</v>
      </c>
    </row>
    <row r="227" spans="2:65" s="1" customFormat="1" ht="16.5" customHeight="1">
      <c r="B227" s="125"/>
      <c r="C227" s="126" t="s">
        <v>450</v>
      </c>
      <c r="D227" s="126" t="s">
        <v>125</v>
      </c>
      <c r="E227" s="127" t="s">
        <v>469</v>
      </c>
      <c r="F227" s="128" t="s">
        <v>470</v>
      </c>
      <c r="G227" s="129" t="s">
        <v>240</v>
      </c>
      <c r="H227" s="130">
        <v>2</v>
      </c>
      <c r="I227" s="131"/>
      <c r="J227" s="131">
        <f>ROUND(I227*H227,1)</f>
        <v>0</v>
      </c>
      <c r="K227" s="132"/>
      <c r="L227" s="25"/>
      <c r="M227" s="133" t="s">
        <v>1</v>
      </c>
      <c r="N227" s="134" t="s">
        <v>35</v>
      </c>
      <c r="O227" s="135">
        <v>0</v>
      </c>
      <c r="P227" s="135">
        <f>O227*H227</f>
        <v>0</v>
      </c>
      <c r="Q227" s="135">
        <v>1.3999999999999999E-4</v>
      </c>
      <c r="R227" s="135">
        <f>Q227*H227</f>
        <v>2.7999999999999998E-4</v>
      </c>
      <c r="S227" s="135">
        <v>0</v>
      </c>
      <c r="T227" s="136">
        <f>S227*H227</f>
        <v>0</v>
      </c>
      <c r="AR227" s="137" t="s">
        <v>161</v>
      </c>
      <c r="AT227" s="137" t="s">
        <v>125</v>
      </c>
      <c r="AU227" s="137" t="s">
        <v>80</v>
      </c>
      <c r="AY227" s="13" t="s">
        <v>122</v>
      </c>
      <c r="BE227" s="138">
        <f>IF(N227="základní",J227,0)</f>
        <v>0</v>
      </c>
      <c r="BF227" s="138">
        <f>IF(N227="snížená",J227,0)</f>
        <v>0</v>
      </c>
      <c r="BG227" s="138">
        <f>IF(N227="zákl. přenesená",J227,0)</f>
        <v>0</v>
      </c>
      <c r="BH227" s="138">
        <f>IF(N227="sníž. přenesená",J227,0)</f>
        <v>0</v>
      </c>
      <c r="BI227" s="138">
        <f>IF(N227="nulová",J227,0)</f>
        <v>0</v>
      </c>
      <c r="BJ227" s="13" t="s">
        <v>78</v>
      </c>
      <c r="BK227" s="138">
        <f>ROUND(I227*H227,1)</f>
        <v>0</v>
      </c>
      <c r="BL227" s="13" t="s">
        <v>161</v>
      </c>
      <c r="BM227" s="137" t="s">
        <v>587</v>
      </c>
    </row>
    <row r="228" spans="2:65" s="11" customFormat="1" ht="22.9" customHeight="1">
      <c r="B228" s="114"/>
      <c r="D228" s="115" t="s">
        <v>69</v>
      </c>
      <c r="E228" s="123" t="s">
        <v>472</v>
      </c>
      <c r="F228" s="123" t="s">
        <v>473</v>
      </c>
      <c r="J228" s="124">
        <f>BK228</f>
        <v>0</v>
      </c>
      <c r="L228" s="114"/>
      <c r="M228" s="118"/>
      <c r="P228" s="119">
        <f>P229</f>
        <v>0</v>
      </c>
      <c r="R228" s="119">
        <f>R229</f>
        <v>0</v>
      </c>
      <c r="T228" s="120">
        <f>T229</f>
        <v>0</v>
      </c>
      <c r="AR228" s="115" t="s">
        <v>80</v>
      </c>
      <c r="AT228" s="121" t="s">
        <v>69</v>
      </c>
      <c r="AU228" s="121" t="s">
        <v>78</v>
      </c>
      <c r="AY228" s="115" t="s">
        <v>122</v>
      </c>
      <c r="BK228" s="122">
        <f>BK229</f>
        <v>0</v>
      </c>
    </row>
    <row r="229" spans="2:65" s="1" customFormat="1" ht="16.5" customHeight="1">
      <c r="B229" s="125"/>
      <c r="C229" s="126" t="s">
        <v>454</v>
      </c>
      <c r="D229" s="126" t="s">
        <v>125</v>
      </c>
      <c r="E229" s="127" t="s">
        <v>475</v>
      </c>
      <c r="F229" s="128" t="s">
        <v>476</v>
      </c>
      <c r="G229" s="129" t="s">
        <v>384</v>
      </c>
      <c r="H229" s="130">
        <v>56</v>
      </c>
      <c r="I229" s="131"/>
      <c r="J229" s="131">
        <f>ROUND(I229*H229,1)</f>
        <v>0</v>
      </c>
      <c r="K229" s="132"/>
      <c r="L229" s="25"/>
      <c r="M229" s="133" t="s">
        <v>1</v>
      </c>
      <c r="N229" s="134" t="s">
        <v>35</v>
      </c>
      <c r="O229" s="135">
        <v>0</v>
      </c>
      <c r="P229" s="135">
        <f>O229*H229</f>
        <v>0</v>
      </c>
      <c r="Q229" s="135">
        <v>0</v>
      </c>
      <c r="R229" s="135">
        <f>Q229*H229</f>
        <v>0</v>
      </c>
      <c r="S229" s="135">
        <v>0</v>
      </c>
      <c r="T229" s="136">
        <f>S229*H229</f>
        <v>0</v>
      </c>
      <c r="AR229" s="137" t="s">
        <v>129</v>
      </c>
      <c r="AT229" s="137" t="s">
        <v>125</v>
      </c>
      <c r="AU229" s="137" t="s">
        <v>80</v>
      </c>
      <c r="AY229" s="13" t="s">
        <v>122</v>
      </c>
      <c r="BE229" s="138">
        <f>IF(N229="základní",J229,0)</f>
        <v>0</v>
      </c>
      <c r="BF229" s="138">
        <f>IF(N229="snížená",J229,0)</f>
        <v>0</v>
      </c>
      <c r="BG229" s="138">
        <f>IF(N229="zákl. přenesená",J229,0)</f>
        <v>0</v>
      </c>
      <c r="BH229" s="138">
        <f>IF(N229="sníž. přenesená",J229,0)</f>
        <v>0</v>
      </c>
      <c r="BI229" s="138">
        <f>IF(N229="nulová",J229,0)</f>
        <v>0</v>
      </c>
      <c r="BJ229" s="13" t="s">
        <v>78</v>
      </c>
      <c r="BK229" s="138">
        <f>ROUND(I229*H229,1)</f>
        <v>0</v>
      </c>
      <c r="BL229" s="13" t="s">
        <v>129</v>
      </c>
      <c r="BM229" s="137" t="s">
        <v>477</v>
      </c>
    </row>
    <row r="230" spans="2:65" s="11" customFormat="1" ht="22.9" customHeight="1">
      <c r="B230" s="114"/>
      <c r="D230" s="115" t="s">
        <v>69</v>
      </c>
      <c r="E230" s="123" t="s">
        <v>478</v>
      </c>
      <c r="F230" s="123" t="s">
        <v>479</v>
      </c>
      <c r="J230" s="124">
        <f>BK230</f>
        <v>0</v>
      </c>
      <c r="L230" s="114"/>
      <c r="M230" s="118"/>
      <c r="P230" s="119">
        <f>SUM(P231:P245)</f>
        <v>4</v>
      </c>
      <c r="R230" s="119">
        <f>SUM(R231:R245)</f>
        <v>1.24E-3</v>
      </c>
      <c r="T230" s="120">
        <f>SUM(T231:T245)</f>
        <v>0</v>
      </c>
      <c r="AR230" s="115" t="s">
        <v>80</v>
      </c>
      <c r="AT230" s="121" t="s">
        <v>69</v>
      </c>
      <c r="AU230" s="121" t="s">
        <v>78</v>
      </c>
      <c r="AY230" s="115" t="s">
        <v>122</v>
      </c>
      <c r="BK230" s="122">
        <f>SUM(BK231:BK245)</f>
        <v>0</v>
      </c>
    </row>
    <row r="231" spans="2:65" s="1" customFormat="1" ht="16.5" customHeight="1">
      <c r="B231" s="125"/>
      <c r="C231" s="126" t="s">
        <v>588</v>
      </c>
      <c r="D231" s="126" t="s">
        <v>125</v>
      </c>
      <c r="E231" s="127" t="s">
        <v>481</v>
      </c>
      <c r="F231" s="128" t="s">
        <v>482</v>
      </c>
      <c r="G231" s="129" t="s">
        <v>240</v>
      </c>
      <c r="H231" s="130">
        <v>4</v>
      </c>
      <c r="I231" s="131"/>
      <c r="J231" s="131">
        <f t="shared" ref="J231:J245" si="60">ROUND(I231*H231,1)</f>
        <v>0</v>
      </c>
      <c r="K231" s="132"/>
      <c r="L231" s="25"/>
      <c r="M231" s="133" t="s">
        <v>1</v>
      </c>
      <c r="N231" s="134" t="s">
        <v>35</v>
      </c>
      <c r="O231" s="135">
        <v>1</v>
      </c>
      <c r="P231" s="135">
        <f t="shared" ref="P231:P245" si="61">O231*H231</f>
        <v>4</v>
      </c>
      <c r="Q231" s="135">
        <v>3.1E-4</v>
      </c>
      <c r="R231" s="135">
        <f t="shared" ref="R231:R245" si="62">Q231*H231</f>
        <v>1.24E-3</v>
      </c>
      <c r="S231" s="135">
        <v>0</v>
      </c>
      <c r="T231" s="136">
        <f t="shared" ref="T231:T245" si="63">S231*H231</f>
        <v>0</v>
      </c>
      <c r="AR231" s="137" t="s">
        <v>129</v>
      </c>
      <c r="AT231" s="137" t="s">
        <v>125</v>
      </c>
      <c r="AU231" s="137" t="s">
        <v>80</v>
      </c>
      <c r="AY231" s="13" t="s">
        <v>122</v>
      </c>
      <c r="BE231" s="138">
        <f t="shared" ref="BE231:BE245" si="64">IF(N231="základní",J231,0)</f>
        <v>0</v>
      </c>
      <c r="BF231" s="138">
        <f t="shared" ref="BF231:BF245" si="65">IF(N231="snížená",J231,0)</f>
        <v>0</v>
      </c>
      <c r="BG231" s="138">
        <f t="shared" ref="BG231:BG245" si="66">IF(N231="zákl. přenesená",J231,0)</f>
        <v>0</v>
      </c>
      <c r="BH231" s="138">
        <f t="shared" ref="BH231:BH245" si="67">IF(N231="sníž. přenesená",J231,0)</f>
        <v>0</v>
      </c>
      <c r="BI231" s="138">
        <f t="shared" ref="BI231:BI245" si="68">IF(N231="nulová",J231,0)</f>
        <v>0</v>
      </c>
      <c r="BJ231" s="13" t="s">
        <v>78</v>
      </c>
      <c r="BK231" s="138">
        <f t="shared" ref="BK231:BK245" si="69">ROUND(I231*H231,1)</f>
        <v>0</v>
      </c>
      <c r="BL231" s="13" t="s">
        <v>129</v>
      </c>
      <c r="BM231" s="137" t="s">
        <v>589</v>
      </c>
    </row>
    <row r="232" spans="2:65" s="1" customFormat="1" ht="16.5" customHeight="1">
      <c r="B232" s="125"/>
      <c r="C232" s="126" t="s">
        <v>458</v>
      </c>
      <c r="D232" s="126" t="s">
        <v>125</v>
      </c>
      <c r="E232" s="127" t="s">
        <v>485</v>
      </c>
      <c r="F232" s="128" t="s">
        <v>486</v>
      </c>
      <c r="G232" s="129" t="s">
        <v>487</v>
      </c>
      <c r="H232" s="130">
        <v>24</v>
      </c>
      <c r="I232" s="131"/>
      <c r="J232" s="131">
        <f t="shared" si="60"/>
        <v>0</v>
      </c>
      <c r="K232" s="132"/>
      <c r="L232" s="25"/>
      <c r="M232" s="133" t="s">
        <v>1</v>
      </c>
      <c r="N232" s="134" t="s">
        <v>35</v>
      </c>
      <c r="O232" s="135">
        <v>0</v>
      </c>
      <c r="P232" s="135">
        <f t="shared" si="61"/>
        <v>0</v>
      </c>
      <c r="Q232" s="135">
        <v>0</v>
      </c>
      <c r="R232" s="135">
        <f t="shared" si="62"/>
        <v>0</v>
      </c>
      <c r="S232" s="135">
        <v>0</v>
      </c>
      <c r="T232" s="136">
        <f t="shared" si="63"/>
        <v>0</v>
      </c>
      <c r="AR232" s="137" t="s">
        <v>129</v>
      </c>
      <c r="AT232" s="137" t="s">
        <v>125</v>
      </c>
      <c r="AU232" s="137" t="s">
        <v>80</v>
      </c>
      <c r="AY232" s="13" t="s">
        <v>122</v>
      </c>
      <c r="BE232" s="138">
        <f t="shared" si="64"/>
        <v>0</v>
      </c>
      <c r="BF232" s="138">
        <f t="shared" si="65"/>
        <v>0</v>
      </c>
      <c r="BG232" s="138">
        <f t="shared" si="66"/>
        <v>0</v>
      </c>
      <c r="BH232" s="138">
        <f t="shared" si="67"/>
        <v>0</v>
      </c>
      <c r="BI232" s="138">
        <f t="shared" si="68"/>
        <v>0</v>
      </c>
      <c r="BJ232" s="13" t="s">
        <v>78</v>
      </c>
      <c r="BK232" s="138">
        <f t="shared" si="69"/>
        <v>0</v>
      </c>
      <c r="BL232" s="13" t="s">
        <v>129</v>
      </c>
      <c r="BM232" s="137" t="s">
        <v>488</v>
      </c>
    </row>
    <row r="233" spans="2:65" s="1" customFormat="1" ht="16.5" customHeight="1">
      <c r="B233" s="125"/>
      <c r="C233" s="126" t="s">
        <v>464</v>
      </c>
      <c r="D233" s="126" t="s">
        <v>125</v>
      </c>
      <c r="E233" s="127" t="s">
        <v>490</v>
      </c>
      <c r="F233" s="128" t="s">
        <v>491</v>
      </c>
      <c r="G233" s="129" t="s">
        <v>487</v>
      </c>
      <c r="H233" s="130">
        <v>32</v>
      </c>
      <c r="I233" s="131"/>
      <c r="J233" s="131">
        <f t="shared" si="60"/>
        <v>0</v>
      </c>
      <c r="K233" s="132"/>
      <c r="L233" s="25"/>
      <c r="M233" s="133" t="s">
        <v>1</v>
      </c>
      <c r="N233" s="134" t="s">
        <v>35</v>
      </c>
      <c r="O233" s="135">
        <v>0</v>
      </c>
      <c r="P233" s="135">
        <f t="shared" si="61"/>
        <v>0</v>
      </c>
      <c r="Q233" s="135">
        <v>0</v>
      </c>
      <c r="R233" s="135">
        <f t="shared" si="62"/>
        <v>0</v>
      </c>
      <c r="S233" s="135">
        <v>0</v>
      </c>
      <c r="T233" s="136">
        <f t="shared" si="63"/>
        <v>0</v>
      </c>
      <c r="AR233" s="137" t="s">
        <v>129</v>
      </c>
      <c r="AT233" s="137" t="s">
        <v>125</v>
      </c>
      <c r="AU233" s="137" t="s">
        <v>80</v>
      </c>
      <c r="AY233" s="13" t="s">
        <v>122</v>
      </c>
      <c r="BE233" s="138">
        <f t="shared" si="64"/>
        <v>0</v>
      </c>
      <c r="BF233" s="138">
        <f t="shared" si="65"/>
        <v>0</v>
      </c>
      <c r="BG233" s="138">
        <f t="shared" si="66"/>
        <v>0</v>
      </c>
      <c r="BH233" s="138">
        <f t="shared" si="67"/>
        <v>0</v>
      </c>
      <c r="BI233" s="138">
        <f t="shared" si="68"/>
        <v>0</v>
      </c>
      <c r="BJ233" s="13" t="s">
        <v>78</v>
      </c>
      <c r="BK233" s="138">
        <f t="shared" si="69"/>
        <v>0</v>
      </c>
      <c r="BL233" s="13" t="s">
        <v>129</v>
      </c>
      <c r="BM233" s="137" t="s">
        <v>492</v>
      </c>
    </row>
    <row r="234" spans="2:65" s="1" customFormat="1" ht="16.5" customHeight="1">
      <c r="B234" s="125"/>
      <c r="C234" s="139" t="s">
        <v>468</v>
      </c>
      <c r="D234" s="139" t="s">
        <v>253</v>
      </c>
      <c r="E234" s="140" t="s">
        <v>494</v>
      </c>
      <c r="F234" s="141" t="s">
        <v>495</v>
      </c>
      <c r="G234" s="142" t="s">
        <v>302</v>
      </c>
      <c r="H234" s="143">
        <v>1</v>
      </c>
      <c r="I234" s="144"/>
      <c r="J234" s="144">
        <f t="shared" si="60"/>
        <v>0</v>
      </c>
      <c r="K234" s="145"/>
      <c r="L234" s="146"/>
      <c r="M234" s="147" t="s">
        <v>1</v>
      </c>
      <c r="N234" s="148" t="s">
        <v>35</v>
      </c>
      <c r="O234" s="135">
        <v>0</v>
      </c>
      <c r="P234" s="135">
        <f t="shared" si="61"/>
        <v>0</v>
      </c>
      <c r="Q234" s="135">
        <v>0</v>
      </c>
      <c r="R234" s="135">
        <f t="shared" si="62"/>
        <v>0</v>
      </c>
      <c r="S234" s="135">
        <v>0</v>
      </c>
      <c r="T234" s="136">
        <f t="shared" si="63"/>
        <v>0</v>
      </c>
      <c r="AR234" s="137" t="s">
        <v>148</v>
      </c>
      <c r="AT234" s="137" t="s">
        <v>253</v>
      </c>
      <c r="AU234" s="137" t="s">
        <v>80</v>
      </c>
      <c r="AY234" s="13" t="s">
        <v>122</v>
      </c>
      <c r="BE234" s="138">
        <f t="shared" si="64"/>
        <v>0</v>
      </c>
      <c r="BF234" s="138">
        <f t="shared" si="65"/>
        <v>0</v>
      </c>
      <c r="BG234" s="138">
        <f t="shared" si="66"/>
        <v>0</v>
      </c>
      <c r="BH234" s="138">
        <f t="shared" si="67"/>
        <v>0</v>
      </c>
      <c r="BI234" s="138">
        <f t="shared" si="68"/>
        <v>0</v>
      </c>
      <c r="BJ234" s="13" t="s">
        <v>78</v>
      </c>
      <c r="BK234" s="138">
        <f t="shared" si="69"/>
        <v>0</v>
      </c>
      <c r="BL234" s="13" t="s">
        <v>129</v>
      </c>
      <c r="BM234" s="137" t="s">
        <v>496</v>
      </c>
    </row>
    <row r="235" spans="2:65" s="1" customFormat="1" ht="16.5" customHeight="1">
      <c r="B235" s="125"/>
      <c r="C235" s="126" t="s">
        <v>474</v>
      </c>
      <c r="D235" s="126" t="s">
        <v>125</v>
      </c>
      <c r="E235" s="127" t="s">
        <v>590</v>
      </c>
      <c r="F235" s="128" t="s">
        <v>591</v>
      </c>
      <c r="G235" s="129" t="s">
        <v>592</v>
      </c>
      <c r="H235" s="130">
        <v>1</v>
      </c>
      <c r="I235" s="131"/>
      <c r="J235" s="131">
        <f t="shared" si="60"/>
        <v>0</v>
      </c>
      <c r="K235" s="132"/>
      <c r="L235" s="25"/>
      <c r="M235" s="133" t="s">
        <v>1</v>
      </c>
      <c r="N235" s="134" t="s">
        <v>35</v>
      </c>
      <c r="O235" s="135">
        <v>0</v>
      </c>
      <c r="P235" s="135">
        <f t="shared" si="61"/>
        <v>0</v>
      </c>
      <c r="Q235" s="135">
        <v>0</v>
      </c>
      <c r="R235" s="135">
        <f t="shared" si="62"/>
        <v>0</v>
      </c>
      <c r="S235" s="135">
        <v>0</v>
      </c>
      <c r="T235" s="136">
        <f t="shared" si="63"/>
        <v>0</v>
      </c>
      <c r="AR235" s="137" t="s">
        <v>129</v>
      </c>
      <c r="AT235" s="137" t="s">
        <v>125</v>
      </c>
      <c r="AU235" s="137" t="s">
        <v>80</v>
      </c>
      <c r="AY235" s="13" t="s">
        <v>122</v>
      </c>
      <c r="BE235" s="138">
        <f t="shared" si="64"/>
        <v>0</v>
      </c>
      <c r="BF235" s="138">
        <f t="shared" si="65"/>
        <v>0</v>
      </c>
      <c r="BG235" s="138">
        <f t="shared" si="66"/>
        <v>0</v>
      </c>
      <c r="BH235" s="138">
        <f t="shared" si="67"/>
        <v>0</v>
      </c>
      <c r="BI235" s="138">
        <f t="shared" si="68"/>
        <v>0</v>
      </c>
      <c r="BJ235" s="13" t="s">
        <v>78</v>
      </c>
      <c r="BK235" s="138">
        <f t="shared" si="69"/>
        <v>0</v>
      </c>
      <c r="BL235" s="13" t="s">
        <v>129</v>
      </c>
      <c r="BM235" s="137" t="s">
        <v>593</v>
      </c>
    </row>
    <row r="236" spans="2:65" s="1" customFormat="1" ht="16.5" customHeight="1">
      <c r="B236" s="125"/>
      <c r="C236" s="126" t="s">
        <v>480</v>
      </c>
      <c r="D236" s="126" t="s">
        <v>125</v>
      </c>
      <c r="E236" s="127" t="s">
        <v>498</v>
      </c>
      <c r="F236" s="128" t="s">
        <v>499</v>
      </c>
      <c r="G236" s="129" t="s">
        <v>487</v>
      </c>
      <c r="H236" s="130">
        <v>16</v>
      </c>
      <c r="I236" s="131"/>
      <c r="J236" s="131">
        <f t="shared" si="60"/>
        <v>0</v>
      </c>
      <c r="K236" s="132"/>
      <c r="L236" s="25"/>
      <c r="M236" s="133" t="s">
        <v>1</v>
      </c>
      <c r="N236" s="134" t="s">
        <v>35</v>
      </c>
      <c r="O236" s="135">
        <v>0</v>
      </c>
      <c r="P236" s="135">
        <f t="shared" si="61"/>
        <v>0</v>
      </c>
      <c r="Q236" s="135">
        <v>0</v>
      </c>
      <c r="R236" s="135">
        <f t="shared" si="62"/>
        <v>0</v>
      </c>
      <c r="S236" s="135">
        <v>0</v>
      </c>
      <c r="T236" s="136">
        <f t="shared" si="63"/>
        <v>0</v>
      </c>
      <c r="AR236" s="137" t="s">
        <v>129</v>
      </c>
      <c r="AT236" s="137" t="s">
        <v>125</v>
      </c>
      <c r="AU236" s="137" t="s">
        <v>80</v>
      </c>
      <c r="AY236" s="13" t="s">
        <v>122</v>
      </c>
      <c r="BE236" s="138">
        <f t="shared" si="64"/>
        <v>0</v>
      </c>
      <c r="BF236" s="138">
        <f t="shared" si="65"/>
        <v>0</v>
      </c>
      <c r="BG236" s="138">
        <f t="shared" si="66"/>
        <v>0</v>
      </c>
      <c r="BH236" s="138">
        <f t="shared" si="67"/>
        <v>0</v>
      </c>
      <c r="BI236" s="138">
        <f t="shared" si="68"/>
        <v>0</v>
      </c>
      <c r="BJ236" s="13" t="s">
        <v>78</v>
      </c>
      <c r="BK236" s="138">
        <f t="shared" si="69"/>
        <v>0</v>
      </c>
      <c r="BL236" s="13" t="s">
        <v>129</v>
      </c>
      <c r="BM236" s="137" t="s">
        <v>500</v>
      </c>
    </row>
    <row r="237" spans="2:65" s="1" customFormat="1" ht="16.5" customHeight="1">
      <c r="B237" s="125"/>
      <c r="C237" s="139" t="s">
        <v>484</v>
      </c>
      <c r="D237" s="139" t="s">
        <v>253</v>
      </c>
      <c r="E237" s="140" t="s">
        <v>502</v>
      </c>
      <c r="F237" s="141" t="s">
        <v>503</v>
      </c>
      <c r="G237" s="142" t="s">
        <v>302</v>
      </c>
      <c r="H237" s="143">
        <v>1</v>
      </c>
      <c r="I237" s="144"/>
      <c r="J237" s="144">
        <f t="shared" si="60"/>
        <v>0</v>
      </c>
      <c r="K237" s="145"/>
      <c r="L237" s="146"/>
      <c r="M237" s="147" t="s">
        <v>1</v>
      </c>
      <c r="N237" s="148" t="s">
        <v>35</v>
      </c>
      <c r="O237" s="135">
        <v>0</v>
      </c>
      <c r="P237" s="135">
        <f t="shared" si="61"/>
        <v>0</v>
      </c>
      <c r="Q237" s="135">
        <v>0</v>
      </c>
      <c r="R237" s="135">
        <f t="shared" si="62"/>
        <v>0</v>
      </c>
      <c r="S237" s="135">
        <v>0</v>
      </c>
      <c r="T237" s="136">
        <f t="shared" si="63"/>
        <v>0</v>
      </c>
      <c r="AR237" s="137" t="s">
        <v>148</v>
      </c>
      <c r="AT237" s="137" t="s">
        <v>253</v>
      </c>
      <c r="AU237" s="137" t="s">
        <v>80</v>
      </c>
      <c r="AY237" s="13" t="s">
        <v>122</v>
      </c>
      <c r="BE237" s="138">
        <f t="shared" si="64"/>
        <v>0</v>
      </c>
      <c r="BF237" s="138">
        <f t="shared" si="65"/>
        <v>0</v>
      </c>
      <c r="BG237" s="138">
        <f t="shared" si="66"/>
        <v>0</v>
      </c>
      <c r="BH237" s="138">
        <f t="shared" si="67"/>
        <v>0</v>
      </c>
      <c r="BI237" s="138">
        <f t="shared" si="68"/>
        <v>0</v>
      </c>
      <c r="BJ237" s="13" t="s">
        <v>78</v>
      </c>
      <c r="BK237" s="138">
        <f t="shared" si="69"/>
        <v>0</v>
      </c>
      <c r="BL237" s="13" t="s">
        <v>129</v>
      </c>
      <c r="BM237" s="137" t="s">
        <v>504</v>
      </c>
    </row>
    <row r="238" spans="2:65" s="1" customFormat="1" ht="16.5" customHeight="1">
      <c r="B238" s="125"/>
      <c r="C238" s="126" t="s">
        <v>489</v>
      </c>
      <c r="D238" s="126" t="s">
        <v>125</v>
      </c>
      <c r="E238" s="127" t="s">
        <v>506</v>
      </c>
      <c r="F238" s="128" t="s">
        <v>507</v>
      </c>
      <c r="G238" s="129" t="s">
        <v>240</v>
      </c>
      <c r="H238" s="130">
        <v>11</v>
      </c>
      <c r="I238" s="131"/>
      <c r="J238" s="131">
        <f t="shared" si="60"/>
        <v>0</v>
      </c>
      <c r="K238" s="132"/>
      <c r="L238" s="25"/>
      <c r="M238" s="133" t="s">
        <v>1</v>
      </c>
      <c r="N238" s="134" t="s">
        <v>35</v>
      </c>
      <c r="O238" s="135">
        <v>0</v>
      </c>
      <c r="P238" s="135">
        <f t="shared" si="61"/>
        <v>0</v>
      </c>
      <c r="Q238" s="135">
        <v>0</v>
      </c>
      <c r="R238" s="135">
        <f t="shared" si="62"/>
        <v>0</v>
      </c>
      <c r="S238" s="135">
        <v>0</v>
      </c>
      <c r="T238" s="136">
        <f t="shared" si="63"/>
        <v>0</v>
      </c>
      <c r="AR238" s="137" t="s">
        <v>129</v>
      </c>
      <c r="AT238" s="137" t="s">
        <v>125</v>
      </c>
      <c r="AU238" s="137" t="s">
        <v>80</v>
      </c>
      <c r="AY238" s="13" t="s">
        <v>122</v>
      </c>
      <c r="BE238" s="138">
        <f t="shared" si="64"/>
        <v>0</v>
      </c>
      <c r="BF238" s="138">
        <f t="shared" si="65"/>
        <v>0</v>
      </c>
      <c r="BG238" s="138">
        <f t="shared" si="66"/>
        <v>0</v>
      </c>
      <c r="BH238" s="138">
        <f t="shared" si="67"/>
        <v>0</v>
      </c>
      <c r="BI238" s="138">
        <f t="shared" si="68"/>
        <v>0</v>
      </c>
      <c r="BJ238" s="13" t="s">
        <v>78</v>
      </c>
      <c r="BK238" s="138">
        <f t="shared" si="69"/>
        <v>0</v>
      </c>
      <c r="BL238" s="13" t="s">
        <v>129</v>
      </c>
      <c r="BM238" s="137" t="s">
        <v>508</v>
      </c>
    </row>
    <row r="239" spans="2:65" s="1" customFormat="1" ht="21.75" customHeight="1">
      <c r="B239" s="125"/>
      <c r="C239" s="139" t="s">
        <v>493</v>
      </c>
      <c r="D239" s="139" t="s">
        <v>253</v>
      </c>
      <c r="E239" s="140" t="s">
        <v>594</v>
      </c>
      <c r="F239" s="141" t="s">
        <v>595</v>
      </c>
      <c r="G239" s="142" t="s">
        <v>240</v>
      </c>
      <c r="H239" s="143">
        <v>2</v>
      </c>
      <c r="I239" s="144"/>
      <c r="J239" s="144">
        <f t="shared" si="60"/>
        <v>0</v>
      </c>
      <c r="K239" s="145"/>
      <c r="L239" s="146"/>
      <c r="M239" s="147" t="s">
        <v>1</v>
      </c>
      <c r="N239" s="148" t="s">
        <v>35</v>
      </c>
      <c r="O239" s="135">
        <v>0</v>
      </c>
      <c r="P239" s="135">
        <f t="shared" si="61"/>
        <v>0</v>
      </c>
      <c r="Q239" s="135">
        <v>0</v>
      </c>
      <c r="R239" s="135">
        <f t="shared" si="62"/>
        <v>0</v>
      </c>
      <c r="S239" s="135">
        <v>0</v>
      </c>
      <c r="T239" s="136">
        <f t="shared" si="63"/>
        <v>0</v>
      </c>
      <c r="AR239" s="137" t="s">
        <v>148</v>
      </c>
      <c r="AT239" s="137" t="s">
        <v>253</v>
      </c>
      <c r="AU239" s="137" t="s">
        <v>80</v>
      </c>
      <c r="AY239" s="13" t="s">
        <v>122</v>
      </c>
      <c r="BE239" s="138">
        <f t="shared" si="64"/>
        <v>0</v>
      </c>
      <c r="BF239" s="138">
        <f t="shared" si="65"/>
        <v>0</v>
      </c>
      <c r="BG239" s="138">
        <f t="shared" si="66"/>
        <v>0</v>
      </c>
      <c r="BH239" s="138">
        <f t="shared" si="67"/>
        <v>0</v>
      </c>
      <c r="BI239" s="138">
        <f t="shared" si="68"/>
        <v>0</v>
      </c>
      <c r="BJ239" s="13" t="s">
        <v>78</v>
      </c>
      <c r="BK239" s="138">
        <f t="shared" si="69"/>
        <v>0</v>
      </c>
      <c r="BL239" s="13" t="s">
        <v>129</v>
      </c>
      <c r="BM239" s="137" t="s">
        <v>596</v>
      </c>
    </row>
    <row r="240" spans="2:65" s="1" customFormat="1" ht="16.5" customHeight="1">
      <c r="B240" s="125"/>
      <c r="C240" s="139" t="s">
        <v>497</v>
      </c>
      <c r="D240" s="139" t="s">
        <v>253</v>
      </c>
      <c r="E240" s="140" t="s">
        <v>597</v>
      </c>
      <c r="F240" s="141" t="s">
        <v>598</v>
      </c>
      <c r="G240" s="142" t="s">
        <v>240</v>
      </c>
      <c r="H240" s="143">
        <v>2</v>
      </c>
      <c r="I240" s="144"/>
      <c r="J240" s="144">
        <f t="shared" si="60"/>
        <v>0</v>
      </c>
      <c r="K240" s="145"/>
      <c r="L240" s="146"/>
      <c r="M240" s="147" t="s">
        <v>1</v>
      </c>
      <c r="N240" s="148" t="s">
        <v>35</v>
      </c>
      <c r="O240" s="135">
        <v>0</v>
      </c>
      <c r="P240" s="135">
        <f t="shared" si="61"/>
        <v>0</v>
      </c>
      <c r="Q240" s="135">
        <v>0</v>
      </c>
      <c r="R240" s="135">
        <f t="shared" si="62"/>
        <v>0</v>
      </c>
      <c r="S240" s="135">
        <v>0</v>
      </c>
      <c r="T240" s="136">
        <f t="shared" si="63"/>
        <v>0</v>
      </c>
      <c r="AR240" s="137" t="s">
        <v>148</v>
      </c>
      <c r="AT240" s="137" t="s">
        <v>253</v>
      </c>
      <c r="AU240" s="137" t="s">
        <v>80</v>
      </c>
      <c r="AY240" s="13" t="s">
        <v>122</v>
      </c>
      <c r="BE240" s="138">
        <f t="shared" si="64"/>
        <v>0</v>
      </c>
      <c r="BF240" s="138">
        <f t="shared" si="65"/>
        <v>0</v>
      </c>
      <c r="BG240" s="138">
        <f t="shared" si="66"/>
        <v>0</v>
      </c>
      <c r="BH240" s="138">
        <f t="shared" si="67"/>
        <v>0</v>
      </c>
      <c r="BI240" s="138">
        <f t="shared" si="68"/>
        <v>0</v>
      </c>
      <c r="BJ240" s="13" t="s">
        <v>78</v>
      </c>
      <c r="BK240" s="138">
        <f t="shared" si="69"/>
        <v>0</v>
      </c>
      <c r="BL240" s="13" t="s">
        <v>129</v>
      </c>
      <c r="BM240" s="137" t="s">
        <v>599</v>
      </c>
    </row>
    <row r="241" spans="2:65" s="1" customFormat="1" ht="24.2" customHeight="1">
      <c r="B241" s="125"/>
      <c r="C241" s="139" t="s">
        <v>501</v>
      </c>
      <c r="D241" s="139" t="s">
        <v>253</v>
      </c>
      <c r="E241" s="140" t="s">
        <v>514</v>
      </c>
      <c r="F241" s="141" t="s">
        <v>515</v>
      </c>
      <c r="G241" s="142" t="s">
        <v>240</v>
      </c>
      <c r="H241" s="143">
        <v>3</v>
      </c>
      <c r="I241" s="144"/>
      <c r="J241" s="144">
        <f t="shared" si="60"/>
        <v>0</v>
      </c>
      <c r="K241" s="145"/>
      <c r="L241" s="146"/>
      <c r="M241" s="147" t="s">
        <v>1</v>
      </c>
      <c r="N241" s="148" t="s">
        <v>35</v>
      </c>
      <c r="O241" s="135">
        <v>0</v>
      </c>
      <c r="P241" s="135">
        <f t="shared" si="61"/>
        <v>0</v>
      </c>
      <c r="Q241" s="135">
        <v>0</v>
      </c>
      <c r="R241" s="135">
        <f t="shared" si="62"/>
        <v>0</v>
      </c>
      <c r="S241" s="135">
        <v>0</v>
      </c>
      <c r="T241" s="136">
        <f t="shared" si="63"/>
        <v>0</v>
      </c>
      <c r="AR241" s="137" t="s">
        <v>148</v>
      </c>
      <c r="AT241" s="137" t="s">
        <v>253</v>
      </c>
      <c r="AU241" s="137" t="s">
        <v>80</v>
      </c>
      <c r="AY241" s="13" t="s">
        <v>122</v>
      </c>
      <c r="BE241" s="138">
        <f t="shared" si="64"/>
        <v>0</v>
      </c>
      <c r="BF241" s="138">
        <f t="shared" si="65"/>
        <v>0</v>
      </c>
      <c r="BG241" s="138">
        <f t="shared" si="66"/>
        <v>0</v>
      </c>
      <c r="BH241" s="138">
        <f t="shared" si="67"/>
        <v>0</v>
      </c>
      <c r="BI241" s="138">
        <f t="shared" si="68"/>
        <v>0</v>
      </c>
      <c r="BJ241" s="13" t="s">
        <v>78</v>
      </c>
      <c r="BK241" s="138">
        <f t="shared" si="69"/>
        <v>0</v>
      </c>
      <c r="BL241" s="13" t="s">
        <v>129</v>
      </c>
      <c r="BM241" s="137" t="s">
        <v>600</v>
      </c>
    </row>
    <row r="242" spans="2:65" s="1" customFormat="1" ht="24.2" customHeight="1">
      <c r="B242" s="125"/>
      <c r="C242" s="139" t="s">
        <v>505</v>
      </c>
      <c r="D242" s="139" t="s">
        <v>253</v>
      </c>
      <c r="E242" s="140" t="s">
        <v>518</v>
      </c>
      <c r="F242" s="141" t="s">
        <v>519</v>
      </c>
      <c r="G242" s="142" t="s">
        <v>240</v>
      </c>
      <c r="H242" s="143">
        <v>1</v>
      </c>
      <c r="I242" s="144"/>
      <c r="J242" s="144">
        <f t="shared" si="60"/>
        <v>0</v>
      </c>
      <c r="K242" s="145"/>
      <c r="L242" s="146"/>
      <c r="M242" s="147" t="s">
        <v>1</v>
      </c>
      <c r="N242" s="148" t="s">
        <v>35</v>
      </c>
      <c r="O242" s="135">
        <v>0</v>
      </c>
      <c r="P242" s="135">
        <f t="shared" si="61"/>
        <v>0</v>
      </c>
      <c r="Q242" s="135">
        <v>0</v>
      </c>
      <c r="R242" s="135">
        <f t="shared" si="62"/>
        <v>0</v>
      </c>
      <c r="S242" s="135">
        <v>0</v>
      </c>
      <c r="T242" s="136">
        <f t="shared" si="63"/>
        <v>0</v>
      </c>
      <c r="AR242" s="137" t="s">
        <v>148</v>
      </c>
      <c r="AT242" s="137" t="s">
        <v>253</v>
      </c>
      <c r="AU242" s="137" t="s">
        <v>80</v>
      </c>
      <c r="AY242" s="13" t="s">
        <v>122</v>
      </c>
      <c r="BE242" s="138">
        <f t="shared" si="64"/>
        <v>0</v>
      </c>
      <c r="BF242" s="138">
        <f t="shared" si="65"/>
        <v>0</v>
      </c>
      <c r="BG242" s="138">
        <f t="shared" si="66"/>
        <v>0</v>
      </c>
      <c r="BH242" s="138">
        <f t="shared" si="67"/>
        <v>0</v>
      </c>
      <c r="BI242" s="138">
        <f t="shared" si="68"/>
        <v>0</v>
      </c>
      <c r="BJ242" s="13" t="s">
        <v>78</v>
      </c>
      <c r="BK242" s="138">
        <f t="shared" si="69"/>
        <v>0</v>
      </c>
      <c r="BL242" s="13" t="s">
        <v>129</v>
      </c>
      <c r="BM242" s="137" t="s">
        <v>601</v>
      </c>
    </row>
    <row r="243" spans="2:65" s="1" customFormat="1" ht="24.2" customHeight="1">
      <c r="B243" s="125"/>
      <c r="C243" s="139" t="s">
        <v>509</v>
      </c>
      <c r="D243" s="139" t="s">
        <v>253</v>
      </c>
      <c r="E243" s="140" t="s">
        <v>521</v>
      </c>
      <c r="F243" s="141" t="s">
        <v>522</v>
      </c>
      <c r="G243" s="142" t="s">
        <v>240</v>
      </c>
      <c r="H243" s="143">
        <v>2</v>
      </c>
      <c r="I243" s="144"/>
      <c r="J243" s="144">
        <f t="shared" si="60"/>
        <v>0</v>
      </c>
      <c r="K243" s="145"/>
      <c r="L243" s="146"/>
      <c r="M243" s="147" t="s">
        <v>1</v>
      </c>
      <c r="N243" s="148" t="s">
        <v>35</v>
      </c>
      <c r="O243" s="135">
        <v>0</v>
      </c>
      <c r="P243" s="135">
        <f t="shared" si="61"/>
        <v>0</v>
      </c>
      <c r="Q243" s="135">
        <v>0</v>
      </c>
      <c r="R243" s="135">
        <f t="shared" si="62"/>
        <v>0</v>
      </c>
      <c r="S243" s="135">
        <v>0</v>
      </c>
      <c r="T243" s="136">
        <f t="shared" si="63"/>
        <v>0</v>
      </c>
      <c r="AR243" s="137" t="s">
        <v>148</v>
      </c>
      <c r="AT243" s="137" t="s">
        <v>253</v>
      </c>
      <c r="AU243" s="137" t="s">
        <v>80</v>
      </c>
      <c r="AY243" s="13" t="s">
        <v>122</v>
      </c>
      <c r="BE243" s="138">
        <f t="shared" si="64"/>
        <v>0</v>
      </c>
      <c r="BF243" s="138">
        <f t="shared" si="65"/>
        <v>0</v>
      </c>
      <c r="BG243" s="138">
        <f t="shared" si="66"/>
        <v>0</v>
      </c>
      <c r="BH243" s="138">
        <f t="shared" si="67"/>
        <v>0</v>
      </c>
      <c r="BI243" s="138">
        <f t="shared" si="68"/>
        <v>0</v>
      </c>
      <c r="BJ243" s="13" t="s">
        <v>78</v>
      </c>
      <c r="BK243" s="138">
        <f t="shared" si="69"/>
        <v>0</v>
      </c>
      <c r="BL243" s="13" t="s">
        <v>129</v>
      </c>
      <c r="BM243" s="137" t="s">
        <v>602</v>
      </c>
    </row>
    <row r="244" spans="2:65" s="1" customFormat="1" ht="21.75" customHeight="1">
      <c r="B244" s="125"/>
      <c r="C244" s="139" t="s">
        <v>513</v>
      </c>
      <c r="D244" s="139" t="s">
        <v>253</v>
      </c>
      <c r="E244" s="140" t="s">
        <v>603</v>
      </c>
      <c r="F244" s="141" t="s">
        <v>604</v>
      </c>
      <c r="G244" s="142" t="s">
        <v>240</v>
      </c>
      <c r="H244" s="143">
        <v>1</v>
      </c>
      <c r="I244" s="144"/>
      <c r="J244" s="144">
        <f t="shared" si="60"/>
        <v>0</v>
      </c>
      <c r="K244" s="145"/>
      <c r="L244" s="146"/>
      <c r="M244" s="147" t="s">
        <v>1</v>
      </c>
      <c r="N244" s="148" t="s">
        <v>35</v>
      </c>
      <c r="O244" s="135">
        <v>0</v>
      </c>
      <c r="P244" s="135">
        <f t="shared" si="61"/>
        <v>0</v>
      </c>
      <c r="Q244" s="135">
        <v>0</v>
      </c>
      <c r="R244" s="135">
        <f t="shared" si="62"/>
        <v>0</v>
      </c>
      <c r="S244" s="135">
        <v>0</v>
      </c>
      <c r="T244" s="136">
        <f t="shared" si="63"/>
        <v>0</v>
      </c>
      <c r="AR244" s="137" t="s">
        <v>148</v>
      </c>
      <c r="AT244" s="137" t="s">
        <v>253</v>
      </c>
      <c r="AU244" s="137" t="s">
        <v>80</v>
      </c>
      <c r="AY244" s="13" t="s">
        <v>122</v>
      </c>
      <c r="BE244" s="138">
        <f t="shared" si="64"/>
        <v>0</v>
      </c>
      <c r="BF244" s="138">
        <f t="shared" si="65"/>
        <v>0</v>
      </c>
      <c r="BG244" s="138">
        <f t="shared" si="66"/>
        <v>0</v>
      </c>
      <c r="BH244" s="138">
        <f t="shared" si="67"/>
        <v>0</v>
      </c>
      <c r="BI244" s="138">
        <f t="shared" si="68"/>
        <v>0</v>
      </c>
      <c r="BJ244" s="13" t="s">
        <v>78</v>
      </c>
      <c r="BK244" s="138">
        <f t="shared" si="69"/>
        <v>0</v>
      </c>
      <c r="BL244" s="13" t="s">
        <v>129</v>
      </c>
      <c r="BM244" s="137" t="s">
        <v>605</v>
      </c>
    </row>
    <row r="245" spans="2:65" s="1" customFormat="1" ht="16.5" customHeight="1">
      <c r="B245" s="125"/>
      <c r="C245" s="139" t="s">
        <v>517</v>
      </c>
      <c r="D245" s="139" t="s">
        <v>253</v>
      </c>
      <c r="E245" s="140" t="s">
        <v>528</v>
      </c>
      <c r="F245" s="141" t="s">
        <v>529</v>
      </c>
      <c r="G245" s="142" t="s">
        <v>302</v>
      </c>
      <c r="H245" s="143">
        <v>1</v>
      </c>
      <c r="I245" s="144"/>
      <c r="J245" s="144">
        <f t="shared" si="60"/>
        <v>0</v>
      </c>
      <c r="K245" s="145"/>
      <c r="L245" s="146"/>
      <c r="M245" s="149" t="s">
        <v>1</v>
      </c>
      <c r="N245" s="150" t="s">
        <v>35</v>
      </c>
      <c r="O245" s="151">
        <v>0</v>
      </c>
      <c r="P245" s="151">
        <f t="shared" si="61"/>
        <v>0</v>
      </c>
      <c r="Q245" s="151">
        <v>0</v>
      </c>
      <c r="R245" s="151">
        <f t="shared" si="62"/>
        <v>0</v>
      </c>
      <c r="S245" s="151">
        <v>0</v>
      </c>
      <c r="T245" s="152">
        <f t="shared" si="63"/>
        <v>0</v>
      </c>
      <c r="AR245" s="137" t="s">
        <v>148</v>
      </c>
      <c r="AT245" s="137" t="s">
        <v>253</v>
      </c>
      <c r="AU245" s="137" t="s">
        <v>80</v>
      </c>
      <c r="AY245" s="13" t="s">
        <v>122</v>
      </c>
      <c r="BE245" s="138">
        <f t="shared" si="64"/>
        <v>0</v>
      </c>
      <c r="BF245" s="138">
        <f t="shared" si="65"/>
        <v>0</v>
      </c>
      <c r="BG245" s="138">
        <f t="shared" si="66"/>
        <v>0</v>
      </c>
      <c r="BH245" s="138">
        <f t="shared" si="67"/>
        <v>0</v>
      </c>
      <c r="BI245" s="138">
        <f t="shared" si="68"/>
        <v>0</v>
      </c>
      <c r="BJ245" s="13" t="s">
        <v>78</v>
      </c>
      <c r="BK245" s="138">
        <f t="shared" si="69"/>
        <v>0</v>
      </c>
      <c r="BL245" s="13" t="s">
        <v>129</v>
      </c>
      <c r="BM245" s="137" t="s">
        <v>530</v>
      </c>
    </row>
    <row r="246" spans="2:65" s="1" customFormat="1" ht="6.95" customHeight="1">
      <c r="B246" s="37"/>
      <c r="C246" s="38"/>
      <c r="D246" s="38"/>
      <c r="E246" s="38"/>
      <c r="F246" s="38"/>
      <c r="G246" s="38"/>
      <c r="H246" s="38"/>
      <c r="I246" s="38"/>
      <c r="J246" s="38"/>
      <c r="K246" s="38"/>
      <c r="L246" s="25"/>
    </row>
  </sheetData>
  <autoFilter ref="C127:K245" xr:uid="{00000000-0009-0000-0000-000002000000}"/>
  <mergeCells count="8">
    <mergeCell ref="E118:H118"/>
    <mergeCell ref="E120:H12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M258"/>
  <sheetViews>
    <sheetView showGridLines="0" topLeftCell="A232" workbookViewId="0">
      <selection activeCell="I238" sqref="I238:I257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/>
    <row r="2" spans="2:46" ht="36.950000000000003" customHeight="1">
      <c r="L2" s="186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3" t="s">
        <v>86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5" customHeight="1">
      <c r="B4" s="16"/>
      <c r="D4" s="17" t="s">
        <v>87</v>
      </c>
      <c r="L4" s="16"/>
      <c r="M4" s="81" t="s">
        <v>10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14</v>
      </c>
      <c r="L6" s="16"/>
    </row>
    <row r="7" spans="2:46" ht="16.5" customHeight="1">
      <c r="B7" s="16"/>
      <c r="E7" s="187" t="str">
        <f>'Rekapitulace stavby'!K6</f>
        <v>zimní stadion Pardubice</v>
      </c>
      <c r="F7" s="188"/>
      <c r="G7" s="188"/>
      <c r="H7" s="188"/>
      <c r="L7" s="16"/>
    </row>
    <row r="8" spans="2:46" s="1" customFormat="1" ht="12" customHeight="1">
      <c r="B8" s="25"/>
      <c r="D8" s="22" t="s">
        <v>88</v>
      </c>
      <c r="L8" s="25"/>
    </row>
    <row r="9" spans="2:46" s="1" customFormat="1" ht="16.5" customHeight="1">
      <c r="B9" s="25"/>
      <c r="E9" s="167" t="s">
        <v>606</v>
      </c>
      <c r="F9" s="189"/>
      <c r="G9" s="189"/>
      <c r="H9" s="189"/>
      <c r="L9" s="25"/>
    </row>
    <row r="10" spans="2:46" s="1" customFormat="1" ht="11.25">
      <c r="B10" s="25"/>
      <c r="L10" s="25"/>
    </row>
    <row r="11" spans="2:46" s="1" customFormat="1" ht="12" customHeight="1">
      <c r="B11" s="25"/>
      <c r="D11" s="22" t="s">
        <v>16</v>
      </c>
      <c r="F11" s="20" t="s">
        <v>19</v>
      </c>
      <c r="I11" s="22" t="s">
        <v>17</v>
      </c>
      <c r="J11" s="20" t="s">
        <v>1</v>
      </c>
      <c r="L11" s="25"/>
    </row>
    <row r="12" spans="2:46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>
        <f>'Rekapitulace stavby'!AN8</f>
        <v>0</v>
      </c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19</v>
      </c>
      <c r="I15" s="22" t="s">
        <v>23</v>
      </c>
      <c r="J15" s="20" t="s">
        <v>1</v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22</v>
      </c>
      <c r="J17" s="20" t="s">
        <v>1</v>
      </c>
      <c r="L17" s="25"/>
    </row>
    <row r="18" spans="2:12" s="1" customFormat="1" ht="18" customHeight="1">
      <c r="B18" s="25"/>
      <c r="E18" s="20" t="s">
        <v>19</v>
      </c>
      <c r="I18" s="22" t="s">
        <v>23</v>
      </c>
      <c r="J18" s="20" t="s">
        <v>1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26</v>
      </c>
      <c r="I20" s="22" t="s">
        <v>22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23</v>
      </c>
      <c r="J21" s="20" t="str">
        <f>IF('Rekapitulace stavby'!AN17="","",'Rekapitulace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28</v>
      </c>
      <c r="I23" s="22" t="s">
        <v>22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23</v>
      </c>
      <c r="J24" s="20" t="str">
        <f>IF('Rekapitulace stavby'!AN20="","",'Rekapitulace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2"/>
      <c r="E27" s="156" t="s">
        <v>1</v>
      </c>
      <c r="F27" s="156"/>
      <c r="G27" s="156"/>
      <c r="H27" s="156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3" t="s">
        <v>30</v>
      </c>
      <c r="J30" s="59">
        <f>ROUND(J128,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48" t="s">
        <v>34</v>
      </c>
      <c r="E33" s="22" t="s">
        <v>35</v>
      </c>
      <c r="F33" s="84">
        <f>ROUND((SUM(BE128:BE257)),  2)</f>
        <v>0</v>
      </c>
      <c r="I33" s="85">
        <v>0.21</v>
      </c>
      <c r="J33" s="84">
        <f>ROUND(((SUM(BE128:BE257))*I33),  2)</f>
        <v>0</v>
      </c>
      <c r="L33" s="25"/>
    </row>
    <row r="34" spans="2:12" s="1" customFormat="1" ht="14.45" customHeight="1">
      <c r="B34" s="25"/>
      <c r="E34" s="22" t="s">
        <v>36</v>
      </c>
      <c r="F34" s="84">
        <f>ROUND((SUM(BF128:BF257)),  2)</f>
        <v>0</v>
      </c>
      <c r="I34" s="85">
        <v>0.15</v>
      </c>
      <c r="J34" s="84">
        <f>ROUND(((SUM(BF128:BF257))*I34),  2)</f>
        <v>0</v>
      </c>
      <c r="L34" s="25"/>
    </row>
    <row r="35" spans="2:12" s="1" customFormat="1" ht="14.45" hidden="1" customHeight="1">
      <c r="B35" s="25"/>
      <c r="E35" s="22" t="s">
        <v>37</v>
      </c>
      <c r="F35" s="84">
        <f>ROUND((SUM(BG128:BG257)),  2)</f>
        <v>0</v>
      </c>
      <c r="I35" s="85">
        <v>0.21</v>
      </c>
      <c r="J35" s="84">
        <f>0</f>
        <v>0</v>
      </c>
      <c r="L35" s="25"/>
    </row>
    <row r="36" spans="2:12" s="1" customFormat="1" ht="14.45" hidden="1" customHeight="1">
      <c r="B36" s="25"/>
      <c r="E36" s="22" t="s">
        <v>38</v>
      </c>
      <c r="F36" s="84">
        <f>ROUND((SUM(BH128:BH257)),  2)</f>
        <v>0</v>
      </c>
      <c r="I36" s="85">
        <v>0.15</v>
      </c>
      <c r="J36" s="84">
        <f>0</f>
        <v>0</v>
      </c>
      <c r="L36" s="25"/>
    </row>
    <row r="37" spans="2:12" s="1" customFormat="1" ht="14.45" hidden="1" customHeight="1">
      <c r="B37" s="25"/>
      <c r="E37" s="22" t="s">
        <v>39</v>
      </c>
      <c r="F37" s="84">
        <f>ROUND((SUM(BI128:BI257)),  2)</f>
        <v>0</v>
      </c>
      <c r="I37" s="85">
        <v>0</v>
      </c>
      <c r="J37" s="84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6"/>
      <c r="D39" s="87" t="s">
        <v>40</v>
      </c>
      <c r="E39" s="50"/>
      <c r="F39" s="50"/>
      <c r="G39" s="88" t="s">
        <v>41</v>
      </c>
      <c r="H39" s="89" t="s">
        <v>42</v>
      </c>
      <c r="I39" s="50"/>
      <c r="J39" s="90">
        <f>SUM(J30:J37)</f>
        <v>0</v>
      </c>
      <c r="K39" s="9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6" t="s">
        <v>45</v>
      </c>
      <c r="E61" s="27"/>
      <c r="F61" s="92" t="s">
        <v>46</v>
      </c>
      <c r="G61" s="36" t="s">
        <v>45</v>
      </c>
      <c r="H61" s="27"/>
      <c r="I61" s="27"/>
      <c r="J61" s="93" t="s">
        <v>46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6" t="s">
        <v>45</v>
      </c>
      <c r="E76" s="27"/>
      <c r="F76" s="92" t="s">
        <v>46</v>
      </c>
      <c r="G76" s="36" t="s">
        <v>45</v>
      </c>
      <c r="H76" s="27"/>
      <c r="I76" s="27"/>
      <c r="J76" s="93" t="s">
        <v>46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90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14</v>
      </c>
      <c r="L84" s="25"/>
    </row>
    <row r="85" spans="2:47" s="1" customFormat="1" ht="16.5" customHeight="1">
      <c r="B85" s="25"/>
      <c r="E85" s="187" t="str">
        <f>E7</f>
        <v>zimní stadion Pardubice</v>
      </c>
      <c r="F85" s="188"/>
      <c r="G85" s="188"/>
      <c r="H85" s="188"/>
      <c r="L85" s="25"/>
    </row>
    <row r="86" spans="2:47" s="1" customFormat="1" ht="12" customHeight="1">
      <c r="B86" s="25"/>
      <c r="C86" s="22" t="s">
        <v>88</v>
      </c>
      <c r="L86" s="25"/>
    </row>
    <row r="87" spans="2:47" s="1" customFormat="1" ht="16.5" customHeight="1">
      <c r="B87" s="25"/>
      <c r="E87" s="167" t="str">
        <f>E9</f>
        <v>40547-muži - sociální zařízení muži</v>
      </c>
      <c r="F87" s="189"/>
      <c r="G87" s="189"/>
      <c r="H87" s="189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18</v>
      </c>
      <c r="F89" s="20" t="str">
        <f>F12</f>
        <v xml:space="preserve"> </v>
      </c>
      <c r="I89" s="22" t="s">
        <v>20</v>
      </c>
      <c r="J89" s="45">
        <f>IF(J12="","",J12)</f>
        <v>0</v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21</v>
      </c>
      <c r="F91" s="20" t="str">
        <f>E15</f>
        <v xml:space="preserve"> </v>
      </c>
      <c r="I91" s="22" t="s">
        <v>26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24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4" t="s">
        <v>91</v>
      </c>
      <c r="D94" s="86"/>
      <c r="E94" s="86"/>
      <c r="F94" s="86"/>
      <c r="G94" s="86"/>
      <c r="H94" s="86"/>
      <c r="I94" s="86"/>
      <c r="J94" s="95" t="s">
        <v>92</v>
      </c>
      <c r="K94" s="86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6" t="s">
        <v>93</v>
      </c>
      <c r="J96" s="59">
        <f>J128</f>
        <v>0</v>
      </c>
      <c r="L96" s="25"/>
      <c r="AU96" s="13" t="s">
        <v>94</v>
      </c>
    </row>
    <row r="97" spans="2:12" s="8" customFormat="1" ht="24.95" customHeight="1">
      <c r="B97" s="97"/>
      <c r="D97" s="98" t="s">
        <v>95</v>
      </c>
      <c r="E97" s="99"/>
      <c r="F97" s="99"/>
      <c r="G97" s="99"/>
      <c r="H97" s="99"/>
      <c r="I97" s="99"/>
      <c r="J97" s="100">
        <f>J129</f>
        <v>0</v>
      </c>
      <c r="L97" s="97"/>
    </row>
    <row r="98" spans="2:12" s="9" customFormat="1" ht="19.899999999999999" customHeight="1">
      <c r="B98" s="101"/>
      <c r="D98" s="102" t="s">
        <v>96</v>
      </c>
      <c r="E98" s="103"/>
      <c r="F98" s="103"/>
      <c r="G98" s="103"/>
      <c r="H98" s="103"/>
      <c r="I98" s="103"/>
      <c r="J98" s="104">
        <f>J130</f>
        <v>0</v>
      </c>
      <c r="L98" s="101"/>
    </row>
    <row r="99" spans="2:12" s="9" customFormat="1" ht="19.899999999999999" customHeight="1">
      <c r="B99" s="101"/>
      <c r="D99" s="102" t="s">
        <v>97</v>
      </c>
      <c r="E99" s="103"/>
      <c r="F99" s="103"/>
      <c r="G99" s="103"/>
      <c r="H99" s="103"/>
      <c r="I99" s="103"/>
      <c r="J99" s="104">
        <f>J146</f>
        <v>0</v>
      </c>
      <c r="L99" s="101"/>
    </row>
    <row r="100" spans="2:12" s="9" customFormat="1" ht="19.899999999999999" customHeight="1">
      <c r="B100" s="101"/>
      <c r="D100" s="102" t="s">
        <v>98</v>
      </c>
      <c r="E100" s="103"/>
      <c r="F100" s="103"/>
      <c r="G100" s="103"/>
      <c r="H100" s="103"/>
      <c r="I100" s="103"/>
      <c r="J100" s="104">
        <f>J161</f>
        <v>0</v>
      </c>
      <c r="L100" s="101"/>
    </row>
    <row r="101" spans="2:12" s="9" customFormat="1" ht="19.899999999999999" customHeight="1">
      <c r="B101" s="101"/>
      <c r="D101" s="102" t="s">
        <v>99</v>
      </c>
      <c r="E101" s="103"/>
      <c r="F101" s="103"/>
      <c r="G101" s="103"/>
      <c r="H101" s="103"/>
      <c r="I101" s="103"/>
      <c r="J101" s="104">
        <f>J192</f>
        <v>0</v>
      </c>
      <c r="L101" s="101"/>
    </row>
    <row r="102" spans="2:12" s="9" customFormat="1" ht="19.899999999999999" customHeight="1">
      <c r="B102" s="101"/>
      <c r="D102" s="102" t="s">
        <v>100</v>
      </c>
      <c r="E102" s="103"/>
      <c r="F102" s="103"/>
      <c r="G102" s="103"/>
      <c r="H102" s="103"/>
      <c r="I102" s="103"/>
      <c r="J102" s="104">
        <f>J199</f>
        <v>0</v>
      </c>
      <c r="L102" s="101"/>
    </row>
    <row r="103" spans="2:12" s="9" customFormat="1" ht="19.899999999999999" customHeight="1">
      <c r="B103" s="101"/>
      <c r="D103" s="102" t="s">
        <v>101</v>
      </c>
      <c r="E103" s="103"/>
      <c r="F103" s="103"/>
      <c r="G103" s="103"/>
      <c r="H103" s="103"/>
      <c r="I103" s="103"/>
      <c r="J103" s="104">
        <f>J205</f>
        <v>0</v>
      </c>
      <c r="L103" s="101"/>
    </row>
    <row r="104" spans="2:12" s="9" customFormat="1" ht="19.899999999999999" customHeight="1">
      <c r="B104" s="101"/>
      <c r="D104" s="102" t="s">
        <v>102</v>
      </c>
      <c r="E104" s="103"/>
      <c r="F104" s="103"/>
      <c r="G104" s="103"/>
      <c r="H104" s="103"/>
      <c r="I104" s="103"/>
      <c r="J104" s="104">
        <f>J211</f>
        <v>0</v>
      </c>
      <c r="L104" s="101"/>
    </row>
    <row r="105" spans="2:12" s="9" customFormat="1" ht="19.899999999999999" customHeight="1">
      <c r="B105" s="101"/>
      <c r="D105" s="102" t="s">
        <v>103</v>
      </c>
      <c r="E105" s="103"/>
      <c r="F105" s="103"/>
      <c r="G105" s="103"/>
      <c r="H105" s="103"/>
      <c r="I105" s="103"/>
      <c r="J105" s="104">
        <f>J223</f>
        <v>0</v>
      </c>
      <c r="L105" s="101"/>
    </row>
    <row r="106" spans="2:12" s="9" customFormat="1" ht="19.899999999999999" customHeight="1">
      <c r="B106" s="101"/>
      <c r="D106" s="102" t="s">
        <v>104</v>
      </c>
      <c r="E106" s="103"/>
      <c r="F106" s="103"/>
      <c r="G106" s="103"/>
      <c r="H106" s="103"/>
      <c r="I106" s="103"/>
      <c r="J106" s="104">
        <f>J237</f>
        <v>0</v>
      </c>
      <c r="L106" s="101"/>
    </row>
    <row r="107" spans="2:12" s="9" customFormat="1" ht="19.899999999999999" customHeight="1">
      <c r="B107" s="101"/>
      <c r="D107" s="102" t="s">
        <v>105</v>
      </c>
      <c r="E107" s="103"/>
      <c r="F107" s="103"/>
      <c r="G107" s="103"/>
      <c r="H107" s="103"/>
      <c r="I107" s="103"/>
      <c r="J107" s="104">
        <f>J240</f>
        <v>0</v>
      </c>
      <c r="L107" s="101"/>
    </row>
    <row r="108" spans="2:12" s="9" customFormat="1" ht="19.899999999999999" customHeight="1">
      <c r="B108" s="101"/>
      <c r="D108" s="102" t="s">
        <v>106</v>
      </c>
      <c r="E108" s="103"/>
      <c r="F108" s="103"/>
      <c r="G108" s="103"/>
      <c r="H108" s="103"/>
      <c r="I108" s="103"/>
      <c r="J108" s="104">
        <f>J242</f>
        <v>0</v>
      </c>
      <c r="L108" s="101"/>
    </row>
    <row r="109" spans="2:12" s="1" customFormat="1" ht="21.75" customHeight="1">
      <c r="B109" s="25"/>
      <c r="L109" s="25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25"/>
    </row>
    <row r="114" spans="2:63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25"/>
    </row>
    <row r="115" spans="2:63" s="1" customFormat="1" ht="24.95" customHeight="1">
      <c r="B115" s="25"/>
      <c r="C115" s="17" t="s">
        <v>107</v>
      </c>
      <c r="L115" s="25"/>
    </row>
    <row r="116" spans="2:63" s="1" customFormat="1" ht="6.95" customHeight="1">
      <c r="B116" s="25"/>
      <c r="L116" s="25"/>
    </row>
    <row r="117" spans="2:63" s="1" customFormat="1" ht="12" customHeight="1">
      <c r="B117" s="25"/>
      <c r="C117" s="22" t="s">
        <v>14</v>
      </c>
      <c r="L117" s="25"/>
    </row>
    <row r="118" spans="2:63" s="1" customFormat="1" ht="16.5" customHeight="1">
      <c r="B118" s="25"/>
      <c r="E118" s="187" t="str">
        <f>E7</f>
        <v>zimní stadion Pardubice</v>
      </c>
      <c r="F118" s="188"/>
      <c r="G118" s="188"/>
      <c r="H118" s="188"/>
      <c r="L118" s="25"/>
    </row>
    <row r="119" spans="2:63" s="1" customFormat="1" ht="12" customHeight="1">
      <c r="B119" s="25"/>
      <c r="C119" s="22" t="s">
        <v>88</v>
      </c>
      <c r="L119" s="25"/>
    </row>
    <row r="120" spans="2:63" s="1" customFormat="1" ht="16.5" customHeight="1">
      <c r="B120" s="25"/>
      <c r="E120" s="167" t="str">
        <f>E9</f>
        <v>40547-muži - sociální zařízení muži</v>
      </c>
      <c r="F120" s="189"/>
      <c r="G120" s="189"/>
      <c r="H120" s="189"/>
      <c r="L120" s="25"/>
    </row>
    <row r="121" spans="2:63" s="1" customFormat="1" ht="6.95" customHeight="1">
      <c r="B121" s="25"/>
      <c r="L121" s="25"/>
    </row>
    <row r="122" spans="2:63" s="1" customFormat="1" ht="12" customHeight="1">
      <c r="B122" s="25"/>
      <c r="C122" s="22" t="s">
        <v>18</v>
      </c>
      <c r="F122" s="20" t="str">
        <f>F12</f>
        <v xml:space="preserve"> </v>
      </c>
      <c r="I122" s="22" t="s">
        <v>20</v>
      </c>
      <c r="J122" s="45">
        <f>IF(J12="","",J12)</f>
        <v>0</v>
      </c>
      <c r="L122" s="25"/>
    </row>
    <row r="123" spans="2:63" s="1" customFormat="1" ht="6.95" customHeight="1">
      <c r="B123" s="25"/>
      <c r="L123" s="25"/>
    </row>
    <row r="124" spans="2:63" s="1" customFormat="1" ht="15.2" customHeight="1">
      <c r="B124" s="25"/>
      <c r="C124" s="22" t="s">
        <v>21</v>
      </c>
      <c r="F124" s="20" t="str">
        <f>E15</f>
        <v xml:space="preserve"> </v>
      </c>
      <c r="I124" s="22" t="s">
        <v>26</v>
      </c>
      <c r="J124" s="23" t="str">
        <f>E21</f>
        <v xml:space="preserve"> </v>
      </c>
      <c r="L124" s="25"/>
    </row>
    <row r="125" spans="2:63" s="1" customFormat="1" ht="15.2" customHeight="1">
      <c r="B125" s="25"/>
      <c r="C125" s="22" t="s">
        <v>24</v>
      </c>
      <c r="F125" s="20" t="str">
        <f>IF(E18="","",E18)</f>
        <v xml:space="preserve"> </v>
      </c>
      <c r="I125" s="22" t="s">
        <v>28</v>
      </c>
      <c r="J125" s="23" t="str">
        <f>E24</f>
        <v xml:space="preserve"> </v>
      </c>
      <c r="L125" s="25"/>
    </row>
    <row r="126" spans="2:63" s="1" customFormat="1" ht="10.35" customHeight="1">
      <c r="B126" s="25"/>
      <c r="L126" s="25"/>
    </row>
    <row r="127" spans="2:63" s="10" customFormat="1" ht="29.25" customHeight="1">
      <c r="B127" s="105"/>
      <c r="C127" s="106" t="s">
        <v>108</v>
      </c>
      <c r="D127" s="107" t="s">
        <v>55</v>
      </c>
      <c r="E127" s="107" t="s">
        <v>51</v>
      </c>
      <c r="F127" s="107" t="s">
        <v>52</v>
      </c>
      <c r="G127" s="107" t="s">
        <v>109</v>
      </c>
      <c r="H127" s="107" t="s">
        <v>110</v>
      </c>
      <c r="I127" s="107" t="s">
        <v>111</v>
      </c>
      <c r="J127" s="108" t="s">
        <v>92</v>
      </c>
      <c r="K127" s="109" t="s">
        <v>112</v>
      </c>
      <c r="L127" s="105"/>
      <c r="M127" s="52" t="s">
        <v>1</v>
      </c>
      <c r="N127" s="53" t="s">
        <v>34</v>
      </c>
      <c r="O127" s="53" t="s">
        <v>113</v>
      </c>
      <c r="P127" s="53" t="s">
        <v>114</v>
      </c>
      <c r="Q127" s="53" t="s">
        <v>115</v>
      </c>
      <c r="R127" s="53" t="s">
        <v>116</v>
      </c>
      <c r="S127" s="53" t="s">
        <v>117</v>
      </c>
      <c r="T127" s="54" t="s">
        <v>118</v>
      </c>
    </row>
    <row r="128" spans="2:63" s="1" customFormat="1" ht="22.9" customHeight="1">
      <c r="B128" s="25"/>
      <c r="C128" s="57" t="s">
        <v>119</v>
      </c>
      <c r="J128" s="110">
        <f>BK128</f>
        <v>0</v>
      </c>
      <c r="L128" s="25"/>
      <c r="M128" s="55"/>
      <c r="N128" s="46"/>
      <c r="O128" s="46"/>
      <c r="P128" s="111">
        <f>P129</f>
        <v>200.83249999999998</v>
      </c>
      <c r="Q128" s="46"/>
      <c r="R128" s="111">
        <f>R129</f>
        <v>1.2599370193999999</v>
      </c>
      <c r="S128" s="46"/>
      <c r="T128" s="112">
        <f>T129</f>
        <v>5.3403299999999998</v>
      </c>
      <c r="AT128" s="13" t="s">
        <v>69</v>
      </c>
      <c r="AU128" s="13" t="s">
        <v>94</v>
      </c>
      <c r="BK128" s="113">
        <f>BK129</f>
        <v>0</v>
      </c>
    </row>
    <row r="129" spans="2:65" s="11" customFormat="1" ht="25.9" customHeight="1">
      <c r="B129" s="114"/>
      <c r="D129" s="115" t="s">
        <v>69</v>
      </c>
      <c r="E129" s="116" t="s">
        <v>120</v>
      </c>
      <c r="F129" s="116" t="s">
        <v>121</v>
      </c>
      <c r="J129" s="117">
        <f>BK129</f>
        <v>0</v>
      </c>
      <c r="L129" s="114"/>
      <c r="M129" s="118"/>
      <c r="P129" s="119">
        <f>P130+P146+P161+P192+P199+P205+P211+P223+P237+P240+P242</f>
        <v>200.83249999999998</v>
      </c>
      <c r="R129" s="119">
        <f>R130+R146+R161+R192+R199+R205+R211+R223+R237+R240+R242</f>
        <v>1.2599370193999999</v>
      </c>
      <c r="T129" s="120">
        <f>T130+T146+T161+T192+T199+T205+T211+T223+T237+T240+T242</f>
        <v>5.3403299999999998</v>
      </c>
      <c r="AR129" s="115" t="s">
        <v>80</v>
      </c>
      <c r="AT129" s="121" t="s">
        <v>69</v>
      </c>
      <c r="AU129" s="121" t="s">
        <v>70</v>
      </c>
      <c r="AY129" s="115" t="s">
        <v>122</v>
      </c>
      <c r="BK129" s="122">
        <f>BK130+BK146+BK161+BK192+BK199+BK205+BK211+BK223+BK237+BK240+BK242</f>
        <v>0</v>
      </c>
    </row>
    <row r="130" spans="2:65" s="11" customFormat="1" ht="22.9" customHeight="1">
      <c r="B130" s="114"/>
      <c r="D130" s="115" t="s">
        <v>69</v>
      </c>
      <c r="E130" s="123" t="s">
        <v>123</v>
      </c>
      <c r="F130" s="123" t="s">
        <v>124</v>
      </c>
      <c r="J130" s="124">
        <f>BK130</f>
        <v>0</v>
      </c>
      <c r="L130" s="114"/>
      <c r="M130" s="118"/>
      <c r="P130" s="119">
        <f>SUM(P131:P145)</f>
        <v>35.073999999999998</v>
      </c>
      <c r="R130" s="119">
        <f>SUM(R131:R145)</f>
        <v>3.4280900000000003E-2</v>
      </c>
      <c r="T130" s="120">
        <f>SUM(T131:T145)</f>
        <v>0.17185999999999998</v>
      </c>
      <c r="AR130" s="115" t="s">
        <v>80</v>
      </c>
      <c r="AT130" s="121" t="s">
        <v>69</v>
      </c>
      <c r="AU130" s="121" t="s">
        <v>78</v>
      </c>
      <c r="AY130" s="115" t="s">
        <v>122</v>
      </c>
      <c r="BK130" s="122">
        <f>SUM(BK131:BK145)</f>
        <v>0</v>
      </c>
    </row>
    <row r="131" spans="2:65" s="1" customFormat="1" ht="16.5" customHeight="1">
      <c r="B131" s="125"/>
      <c r="C131" s="126" t="s">
        <v>78</v>
      </c>
      <c r="D131" s="126" t="s">
        <v>125</v>
      </c>
      <c r="E131" s="127" t="s">
        <v>126</v>
      </c>
      <c r="F131" s="128" t="s">
        <v>127</v>
      </c>
      <c r="G131" s="129" t="s">
        <v>128</v>
      </c>
      <c r="H131" s="130">
        <v>8</v>
      </c>
      <c r="I131" s="131"/>
      <c r="J131" s="131">
        <f t="shared" ref="J131:J145" si="0">ROUND(I131*H131,1)</f>
        <v>0</v>
      </c>
      <c r="K131" s="132"/>
      <c r="L131" s="25"/>
      <c r="M131" s="133" t="s">
        <v>1</v>
      </c>
      <c r="N131" s="134" t="s">
        <v>35</v>
      </c>
      <c r="O131" s="135">
        <v>0.41299999999999998</v>
      </c>
      <c r="P131" s="135">
        <f t="shared" ref="P131:P145" si="1">O131*H131</f>
        <v>3.3039999999999998</v>
      </c>
      <c r="Q131" s="135">
        <v>0</v>
      </c>
      <c r="R131" s="135">
        <f t="shared" ref="R131:R145" si="2">Q131*H131</f>
        <v>0</v>
      </c>
      <c r="S131" s="135">
        <v>1.4919999999999999E-2</v>
      </c>
      <c r="T131" s="136">
        <f t="shared" ref="T131:T145" si="3">S131*H131</f>
        <v>0.11935999999999999</v>
      </c>
      <c r="AR131" s="137" t="s">
        <v>129</v>
      </c>
      <c r="AT131" s="137" t="s">
        <v>125</v>
      </c>
      <c r="AU131" s="137" t="s">
        <v>80</v>
      </c>
      <c r="AY131" s="13" t="s">
        <v>122</v>
      </c>
      <c r="BE131" s="138">
        <f t="shared" ref="BE131:BE145" si="4">IF(N131="základní",J131,0)</f>
        <v>0</v>
      </c>
      <c r="BF131" s="138">
        <f t="shared" ref="BF131:BF145" si="5">IF(N131="snížená",J131,0)</f>
        <v>0</v>
      </c>
      <c r="BG131" s="138">
        <f t="shared" ref="BG131:BG145" si="6">IF(N131="zákl. přenesená",J131,0)</f>
        <v>0</v>
      </c>
      <c r="BH131" s="138">
        <f t="shared" ref="BH131:BH145" si="7">IF(N131="sníž. přenesená",J131,0)</f>
        <v>0</v>
      </c>
      <c r="BI131" s="138">
        <f t="shared" ref="BI131:BI145" si="8">IF(N131="nulová",J131,0)</f>
        <v>0</v>
      </c>
      <c r="BJ131" s="13" t="s">
        <v>78</v>
      </c>
      <c r="BK131" s="138">
        <f t="shared" ref="BK131:BK145" si="9">ROUND(I131*H131,1)</f>
        <v>0</v>
      </c>
      <c r="BL131" s="13" t="s">
        <v>129</v>
      </c>
      <c r="BM131" s="137" t="s">
        <v>78</v>
      </c>
    </row>
    <row r="132" spans="2:65" s="1" customFormat="1" ht="16.5" customHeight="1">
      <c r="B132" s="125"/>
      <c r="C132" s="126" t="s">
        <v>80</v>
      </c>
      <c r="D132" s="126" t="s">
        <v>125</v>
      </c>
      <c r="E132" s="127" t="s">
        <v>130</v>
      </c>
      <c r="F132" s="128" t="s">
        <v>131</v>
      </c>
      <c r="G132" s="129" t="s">
        <v>128</v>
      </c>
      <c r="H132" s="130">
        <v>25</v>
      </c>
      <c r="I132" s="131"/>
      <c r="J132" s="131">
        <f t="shared" si="0"/>
        <v>0</v>
      </c>
      <c r="K132" s="132"/>
      <c r="L132" s="25"/>
      <c r="M132" s="133" t="s">
        <v>1</v>
      </c>
      <c r="N132" s="134" t="s">
        <v>35</v>
      </c>
      <c r="O132" s="135">
        <v>3.1E-2</v>
      </c>
      <c r="P132" s="135">
        <f t="shared" si="1"/>
        <v>0.77500000000000002</v>
      </c>
      <c r="Q132" s="135">
        <v>0</v>
      </c>
      <c r="R132" s="135">
        <f t="shared" si="2"/>
        <v>0</v>
      </c>
      <c r="S132" s="135">
        <v>2.0999999999999999E-3</v>
      </c>
      <c r="T132" s="136">
        <f t="shared" si="3"/>
        <v>5.2499999999999998E-2</v>
      </c>
      <c r="AR132" s="137" t="s">
        <v>129</v>
      </c>
      <c r="AT132" s="137" t="s">
        <v>125</v>
      </c>
      <c r="AU132" s="137" t="s">
        <v>80</v>
      </c>
      <c r="AY132" s="13" t="s">
        <v>122</v>
      </c>
      <c r="BE132" s="138">
        <f t="shared" si="4"/>
        <v>0</v>
      </c>
      <c r="BF132" s="138">
        <f t="shared" si="5"/>
        <v>0</v>
      </c>
      <c r="BG132" s="138">
        <f t="shared" si="6"/>
        <v>0</v>
      </c>
      <c r="BH132" s="138">
        <f t="shared" si="7"/>
        <v>0</v>
      </c>
      <c r="BI132" s="138">
        <f t="shared" si="8"/>
        <v>0</v>
      </c>
      <c r="BJ132" s="13" t="s">
        <v>78</v>
      </c>
      <c r="BK132" s="138">
        <f t="shared" si="9"/>
        <v>0</v>
      </c>
      <c r="BL132" s="13" t="s">
        <v>129</v>
      </c>
      <c r="BM132" s="137" t="s">
        <v>80</v>
      </c>
    </row>
    <row r="133" spans="2:65" s="1" customFormat="1" ht="16.5" customHeight="1">
      <c r="B133" s="125"/>
      <c r="C133" s="126" t="s">
        <v>132</v>
      </c>
      <c r="D133" s="126" t="s">
        <v>125</v>
      </c>
      <c r="E133" s="127" t="s">
        <v>133</v>
      </c>
      <c r="F133" s="128" t="s">
        <v>134</v>
      </c>
      <c r="G133" s="129" t="s">
        <v>135</v>
      </c>
      <c r="H133" s="130">
        <v>2</v>
      </c>
      <c r="I133" s="131"/>
      <c r="J133" s="131">
        <f t="shared" si="0"/>
        <v>0</v>
      </c>
      <c r="K133" s="132"/>
      <c r="L133" s="25"/>
      <c r="M133" s="133" t="s">
        <v>1</v>
      </c>
      <c r="N133" s="134" t="s">
        <v>35</v>
      </c>
      <c r="O133" s="135">
        <v>0.34200000000000003</v>
      </c>
      <c r="P133" s="135">
        <f t="shared" si="1"/>
        <v>0.68400000000000005</v>
      </c>
      <c r="Q133" s="135">
        <v>5.0060000000000002E-4</v>
      </c>
      <c r="R133" s="135">
        <f t="shared" si="2"/>
        <v>1.0012E-3</v>
      </c>
      <c r="S133" s="135">
        <v>0</v>
      </c>
      <c r="T133" s="136">
        <f t="shared" si="3"/>
        <v>0</v>
      </c>
      <c r="AR133" s="137" t="s">
        <v>129</v>
      </c>
      <c r="AT133" s="137" t="s">
        <v>125</v>
      </c>
      <c r="AU133" s="137" t="s">
        <v>80</v>
      </c>
      <c r="AY133" s="13" t="s">
        <v>122</v>
      </c>
      <c r="BE133" s="138">
        <f t="shared" si="4"/>
        <v>0</v>
      </c>
      <c r="BF133" s="138">
        <f t="shared" si="5"/>
        <v>0</v>
      </c>
      <c r="BG133" s="138">
        <f t="shared" si="6"/>
        <v>0</v>
      </c>
      <c r="BH133" s="138">
        <f t="shared" si="7"/>
        <v>0</v>
      </c>
      <c r="BI133" s="138">
        <f t="shared" si="8"/>
        <v>0</v>
      </c>
      <c r="BJ133" s="13" t="s">
        <v>78</v>
      </c>
      <c r="BK133" s="138">
        <f t="shared" si="9"/>
        <v>0</v>
      </c>
      <c r="BL133" s="13" t="s">
        <v>129</v>
      </c>
      <c r="BM133" s="137" t="s">
        <v>132</v>
      </c>
    </row>
    <row r="134" spans="2:65" s="1" customFormat="1" ht="16.5" customHeight="1">
      <c r="B134" s="125"/>
      <c r="C134" s="126" t="s">
        <v>129</v>
      </c>
      <c r="D134" s="126" t="s">
        <v>125</v>
      </c>
      <c r="E134" s="127" t="s">
        <v>136</v>
      </c>
      <c r="F134" s="128" t="s">
        <v>137</v>
      </c>
      <c r="G134" s="129" t="s">
        <v>135</v>
      </c>
      <c r="H134" s="130">
        <v>1</v>
      </c>
      <c r="I134" s="131"/>
      <c r="J134" s="131">
        <f t="shared" si="0"/>
        <v>0</v>
      </c>
      <c r="K134" s="132"/>
      <c r="L134" s="25"/>
      <c r="M134" s="133" t="s">
        <v>1</v>
      </c>
      <c r="N134" s="134" t="s">
        <v>35</v>
      </c>
      <c r="O134" s="135">
        <v>0.34200000000000003</v>
      </c>
      <c r="P134" s="135">
        <f t="shared" si="1"/>
        <v>0.34200000000000003</v>
      </c>
      <c r="Q134" s="135">
        <v>1.7906E-3</v>
      </c>
      <c r="R134" s="135">
        <f t="shared" si="2"/>
        <v>1.7906E-3</v>
      </c>
      <c r="S134" s="135">
        <v>0</v>
      </c>
      <c r="T134" s="136">
        <f t="shared" si="3"/>
        <v>0</v>
      </c>
      <c r="AR134" s="137" t="s">
        <v>129</v>
      </c>
      <c r="AT134" s="137" t="s">
        <v>125</v>
      </c>
      <c r="AU134" s="137" t="s">
        <v>80</v>
      </c>
      <c r="AY134" s="13" t="s">
        <v>122</v>
      </c>
      <c r="BE134" s="138">
        <f t="shared" si="4"/>
        <v>0</v>
      </c>
      <c r="BF134" s="138">
        <f t="shared" si="5"/>
        <v>0</v>
      </c>
      <c r="BG134" s="138">
        <f t="shared" si="6"/>
        <v>0</v>
      </c>
      <c r="BH134" s="138">
        <f t="shared" si="7"/>
        <v>0</v>
      </c>
      <c r="BI134" s="138">
        <f t="shared" si="8"/>
        <v>0</v>
      </c>
      <c r="BJ134" s="13" t="s">
        <v>78</v>
      </c>
      <c r="BK134" s="138">
        <f t="shared" si="9"/>
        <v>0</v>
      </c>
      <c r="BL134" s="13" t="s">
        <v>129</v>
      </c>
      <c r="BM134" s="137" t="s">
        <v>138</v>
      </c>
    </row>
    <row r="135" spans="2:65" s="1" customFormat="1" ht="21.75" customHeight="1">
      <c r="B135" s="125"/>
      <c r="C135" s="126" t="s">
        <v>138</v>
      </c>
      <c r="D135" s="126" t="s">
        <v>125</v>
      </c>
      <c r="E135" s="127" t="s">
        <v>139</v>
      </c>
      <c r="F135" s="128" t="s">
        <v>140</v>
      </c>
      <c r="G135" s="129" t="s">
        <v>128</v>
      </c>
      <c r="H135" s="130">
        <v>5</v>
      </c>
      <c r="I135" s="131"/>
      <c r="J135" s="131">
        <f t="shared" si="0"/>
        <v>0</v>
      </c>
      <c r="K135" s="132"/>
      <c r="L135" s="25"/>
      <c r="M135" s="133" t="s">
        <v>1</v>
      </c>
      <c r="N135" s="134" t="s">
        <v>35</v>
      </c>
      <c r="O135" s="135">
        <v>0.65900000000000003</v>
      </c>
      <c r="P135" s="135">
        <f t="shared" si="1"/>
        <v>3.2949999999999999</v>
      </c>
      <c r="Q135" s="135">
        <v>4.1189999999999998E-4</v>
      </c>
      <c r="R135" s="135">
        <f t="shared" si="2"/>
        <v>2.0594999999999997E-3</v>
      </c>
      <c r="S135" s="135">
        <v>0</v>
      </c>
      <c r="T135" s="136">
        <f t="shared" si="3"/>
        <v>0</v>
      </c>
      <c r="AR135" s="137" t="s">
        <v>129</v>
      </c>
      <c r="AT135" s="137" t="s">
        <v>125</v>
      </c>
      <c r="AU135" s="137" t="s">
        <v>80</v>
      </c>
      <c r="AY135" s="13" t="s">
        <v>122</v>
      </c>
      <c r="BE135" s="138">
        <f t="shared" si="4"/>
        <v>0</v>
      </c>
      <c r="BF135" s="138">
        <f t="shared" si="5"/>
        <v>0</v>
      </c>
      <c r="BG135" s="138">
        <f t="shared" si="6"/>
        <v>0</v>
      </c>
      <c r="BH135" s="138">
        <f t="shared" si="7"/>
        <v>0</v>
      </c>
      <c r="BI135" s="138">
        <f t="shared" si="8"/>
        <v>0</v>
      </c>
      <c r="BJ135" s="13" t="s">
        <v>78</v>
      </c>
      <c r="BK135" s="138">
        <f t="shared" si="9"/>
        <v>0</v>
      </c>
      <c r="BL135" s="13" t="s">
        <v>129</v>
      </c>
      <c r="BM135" s="137" t="s">
        <v>141</v>
      </c>
    </row>
    <row r="136" spans="2:65" s="1" customFormat="1" ht="21.75" customHeight="1">
      <c r="B136" s="125"/>
      <c r="C136" s="126" t="s">
        <v>141</v>
      </c>
      <c r="D136" s="126" t="s">
        <v>125</v>
      </c>
      <c r="E136" s="127" t="s">
        <v>142</v>
      </c>
      <c r="F136" s="128" t="s">
        <v>143</v>
      </c>
      <c r="G136" s="129" t="s">
        <v>128</v>
      </c>
      <c r="H136" s="130">
        <v>20</v>
      </c>
      <c r="I136" s="131"/>
      <c r="J136" s="131">
        <f t="shared" si="0"/>
        <v>0</v>
      </c>
      <c r="K136" s="132"/>
      <c r="L136" s="25"/>
      <c r="M136" s="133" t="s">
        <v>1</v>
      </c>
      <c r="N136" s="134" t="s">
        <v>35</v>
      </c>
      <c r="O136" s="135">
        <v>0.72799999999999998</v>
      </c>
      <c r="P136" s="135">
        <f t="shared" si="1"/>
        <v>14.559999999999999</v>
      </c>
      <c r="Q136" s="135">
        <v>4.7649999999999998E-4</v>
      </c>
      <c r="R136" s="135">
        <f t="shared" si="2"/>
        <v>9.5300000000000003E-3</v>
      </c>
      <c r="S136" s="135">
        <v>0</v>
      </c>
      <c r="T136" s="136">
        <f t="shared" si="3"/>
        <v>0</v>
      </c>
      <c r="AR136" s="137" t="s">
        <v>129</v>
      </c>
      <c r="AT136" s="137" t="s">
        <v>125</v>
      </c>
      <c r="AU136" s="137" t="s">
        <v>80</v>
      </c>
      <c r="AY136" s="13" t="s">
        <v>122</v>
      </c>
      <c r="BE136" s="138">
        <f t="shared" si="4"/>
        <v>0</v>
      </c>
      <c r="BF136" s="138">
        <f t="shared" si="5"/>
        <v>0</v>
      </c>
      <c r="BG136" s="138">
        <f t="shared" si="6"/>
        <v>0</v>
      </c>
      <c r="BH136" s="138">
        <f t="shared" si="7"/>
        <v>0</v>
      </c>
      <c r="BI136" s="138">
        <f t="shared" si="8"/>
        <v>0</v>
      </c>
      <c r="BJ136" s="13" t="s">
        <v>78</v>
      </c>
      <c r="BK136" s="138">
        <f t="shared" si="9"/>
        <v>0</v>
      </c>
      <c r="BL136" s="13" t="s">
        <v>129</v>
      </c>
      <c r="BM136" s="137" t="s">
        <v>145</v>
      </c>
    </row>
    <row r="137" spans="2:65" s="1" customFormat="1" ht="21.75" customHeight="1">
      <c r="B137" s="125"/>
      <c r="C137" s="126" t="s">
        <v>145</v>
      </c>
      <c r="D137" s="126" t="s">
        <v>125</v>
      </c>
      <c r="E137" s="127" t="s">
        <v>146</v>
      </c>
      <c r="F137" s="128" t="s">
        <v>147</v>
      </c>
      <c r="G137" s="129" t="s">
        <v>128</v>
      </c>
      <c r="H137" s="130">
        <v>8</v>
      </c>
      <c r="I137" s="131"/>
      <c r="J137" s="131">
        <f t="shared" si="0"/>
        <v>0</v>
      </c>
      <c r="K137" s="132"/>
      <c r="L137" s="25"/>
      <c r="M137" s="133" t="s">
        <v>1</v>
      </c>
      <c r="N137" s="134" t="s">
        <v>35</v>
      </c>
      <c r="O137" s="135">
        <v>0.83199999999999996</v>
      </c>
      <c r="P137" s="135">
        <f t="shared" si="1"/>
        <v>6.6559999999999997</v>
      </c>
      <c r="Q137" s="135">
        <v>2.2361999999999998E-3</v>
      </c>
      <c r="R137" s="135">
        <f t="shared" si="2"/>
        <v>1.7889599999999999E-2</v>
      </c>
      <c r="S137" s="135">
        <v>0</v>
      </c>
      <c r="T137" s="136">
        <f t="shared" si="3"/>
        <v>0</v>
      </c>
      <c r="AR137" s="137" t="s">
        <v>129</v>
      </c>
      <c r="AT137" s="137" t="s">
        <v>125</v>
      </c>
      <c r="AU137" s="137" t="s">
        <v>80</v>
      </c>
      <c r="AY137" s="13" t="s">
        <v>122</v>
      </c>
      <c r="BE137" s="138">
        <f t="shared" si="4"/>
        <v>0</v>
      </c>
      <c r="BF137" s="138">
        <f t="shared" si="5"/>
        <v>0</v>
      </c>
      <c r="BG137" s="138">
        <f t="shared" si="6"/>
        <v>0</v>
      </c>
      <c r="BH137" s="138">
        <f t="shared" si="7"/>
        <v>0</v>
      </c>
      <c r="BI137" s="138">
        <f t="shared" si="8"/>
        <v>0</v>
      </c>
      <c r="BJ137" s="13" t="s">
        <v>78</v>
      </c>
      <c r="BK137" s="138">
        <f t="shared" si="9"/>
        <v>0</v>
      </c>
      <c r="BL137" s="13" t="s">
        <v>129</v>
      </c>
      <c r="BM137" s="137" t="s">
        <v>148</v>
      </c>
    </row>
    <row r="138" spans="2:65" s="1" customFormat="1" ht="16.5" customHeight="1">
      <c r="B138" s="125"/>
      <c r="C138" s="126" t="s">
        <v>148</v>
      </c>
      <c r="D138" s="126" t="s">
        <v>125</v>
      </c>
      <c r="E138" s="127" t="s">
        <v>149</v>
      </c>
      <c r="F138" s="128" t="s">
        <v>150</v>
      </c>
      <c r="G138" s="129" t="s">
        <v>135</v>
      </c>
      <c r="H138" s="130">
        <v>2</v>
      </c>
      <c r="I138" s="131"/>
      <c r="J138" s="131">
        <f t="shared" si="0"/>
        <v>0</v>
      </c>
      <c r="K138" s="132"/>
      <c r="L138" s="25"/>
      <c r="M138" s="133" t="s">
        <v>1</v>
      </c>
      <c r="N138" s="134" t="s">
        <v>35</v>
      </c>
      <c r="O138" s="135">
        <v>0.157</v>
      </c>
      <c r="P138" s="135">
        <f t="shared" si="1"/>
        <v>0.314</v>
      </c>
      <c r="Q138" s="135">
        <v>0</v>
      </c>
      <c r="R138" s="135">
        <f t="shared" si="2"/>
        <v>0</v>
      </c>
      <c r="S138" s="135">
        <v>0</v>
      </c>
      <c r="T138" s="136">
        <f t="shared" si="3"/>
        <v>0</v>
      </c>
      <c r="AR138" s="137" t="s">
        <v>129</v>
      </c>
      <c r="AT138" s="137" t="s">
        <v>125</v>
      </c>
      <c r="AU138" s="137" t="s">
        <v>80</v>
      </c>
      <c r="AY138" s="13" t="s">
        <v>122</v>
      </c>
      <c r="BE138" s="138">
        <f t="shared" si="4"/>
        <v>0</v>
      </c>
      <c r="BF138" s="138">
        <f t="shared" si="5"/>
        <v>0</v>
      </c>
      <c r="BG138" s="138">
        <f t="shared" si="6"/>
        <v>0</v>
      </c>
      <c r="BH138" s="138">
        <f t="shared" si="7"/>
        <v>0</v>
      </c>
      <c r="BI138" s="138">
        <f t="shared" si="8"/>
        <v>0</v>
      </c>
      <c r="BJ138" s="13" t="s">
        <v>78</v>
      </c>
      <c r="BK138" s="138">
        <f t="shared" si="9"/>
        <v>0</v>
      </c>
      <c r="BL138" s="13" t="s">
        <v>129</v>
      </c>
      <c r="BM138" s="137" t="s">
        <v>151</v>
      </c>
    </row>
    <row r="139" spans="2:65" s="1" customFormat="1" ht="16.5" customHeight="1">
      <c r="B139" s="125"/>
      <c r="C139" s="126" t="s">
        <v>151</v>
      </c>
      <c r="D139" s="126" t="s">
        <v>125</v>
      </c>
      <c r="E139" s="127" t="s">
        <v>152</v>
      </c>
      <c r="F139" s="128" t="s">
        <v>153</v>
      </c>
      <c r="G139" s="129" t="s">
        <v>135</v>
      </c>
      <c r="H139" s="130">
        <v>10</v>
      </c>
      <c r="I139" s="131"/>
      <c r="J139" s="131">
        <f t="shared" si="0"/>
        <v>0</v>
      </c>
      <c r="K139" s="132"/>
      <c r="L139" s="25"/>
      <c r="M139" s="133" t="s">
        <v>1</v>
      </c>
      <c r="N139" s="134" t="s">
        <v>35</v>
      </c>
      <c r="O139" s="135">
        <v>0.17399999999999999</v>
      </c>
      <c r="P139" s="135">
        <f t="shared" si="1"/>
        <v>1.7399999999999998</v>
      </c>
      <c r="Q139" s="135">
        <v>0</v>
      </c>
      <c r="R139" s="135">
        <f t="shared" si="2"/>
        <v>0</v>
      </c>
      <c r="S139" s="135">
        <v>0</v>
      </c>
      <c r="T139" s="136">
        <f t="shared" si="3"/>
        <v>0</v>
      </c>
      <c r="AR139" s="137" t="s">
        <v>129</v>
      </c>
      <c r="AT139" s="137" t="s">
        <v>125</v>
      </c>
      <c r="AU139" s="137" t="s">
        <v>80</v>
      </c>
      <c r="AY139" s="13" t="s">
        <v>122</v>
      </c>
      <c r="BE139" s="138">
        <f t="shared" si="4"/>
        <v>0</v>
      </c>
      <c r="BF139" s="138">
        <f t="shared" si="5"/>
        <v>0</v>
      </c>
      <c r="BG139" s="138">
        <f t="shared" si="6"/>
        <v>0</v>
      </c>
      <c r="BH139" s="138">
        <f t="shared" si="7"/>
        <v>0</v>
      </c>
      <c r="BI139" s="138">
        <f t="shared" si="8"/>
        <v>0</v>
      </c>
      <c r="BJ139" s="13" t="s">
        <v>78</v>
      </c>
      <c r="BK139" s="138">
        <f t="shared" si="9"/>
        <v>0</v>
      </c>
      <c r="BL139" s="13" t="s">
        <v>129</v>
      </c>
      <c r="BM139" s="137" t="s">
        <v>155</v>
      </c>
    </row>
    <row r="140" spans="2:65" s="1" customFormat="1" ht="21.75" customHeight="1">
      <c r="B140" s="125"/>
      <c r="C140" s="126" t="s">
        <v>155</v>
      </c>
      <c r="D140" s="126" t="s">
        <v>125</v>
      </c>
      <c r="E140" s="127" t="s">
        <v>156</v>
      </c>
      <c r="F140" s="128" t="s">
        <v>157</v>
      </c>
      <c r="G140" s="129" t="s">
        <v>135</v>
      </c>
      <c r="H140" s="130">
        <v>3</v>
      </c>
      <c r="I140" s="131"/>
      <c r="J140" s="131">
        <f t="shared" si="0"/>
        <v>0</v>
      </c>
      <c r="K140" s="132"/>
      <c r="L140" s="25"/>
      <c r="M140" s="133" t="s">
        <v>1</v>
      </c>
      <c r="N140" s="134" t="s">
        <v>35</v>
      </c>
      <c r="O140" s="135">
        <v>0.25900000000000001</v>
      </c>
      <c r="P140" s="135">
        <f t="shared" si="1"/>
        <v>0.77700000000000002</v>
      </c>
      <c r="Q140" s="135">
        <v>0</v>
      </c>
      <c r="R140" s="135">
        <f t="shared" si="2"/>
        <v>0</v>
      </c>
      <c r="S140" s="135">
        <v>0</v>
      </c>
      <c r="T140" s="136">
        <f t="shared" si="3"/>
        <v>0</v>
      </c>
      <c r="AR140" s="137" t="s">
        <v>129</v>
      </c>
      <c r="AT140" s="137" t="s">
        <v>125</v>
      </c>
      <c r="AU140" s="137" t="s">
        <v>80</v>
      </c>
      <c r="AY140" s="13" t="s">
        <v>122</v>
      </c>
      <c r="BE140" s="138">
        <f t="shared" si="4"/>
        <v>0</v>
      </c>
      <c r="BF140" s="138">
        <f t="shared" si="5"/>
        <v>0</v>
      </c>
      <c r="BG140" s="138">
        <f t="shared" si="6"/>
        <v>0</v>
      </c>
      <c r="BH140" s="138">
        <f t="shared" si="7"/>
        <v>0</v>
      </c>
      <c r="BI140" s="138">
        <f t="shared" si="8"/>
        <v>0</v>
      </c>
      <c r="BJ140" s="13" t="s">
        <v>78</v>
      </c>
      <c r="BK140" s="138">
        <f t="shared" si="9"/>
        <v>0</v>
      </c>
      <c r="BL140" s="13" t="s">
        <v>129</v>
      </c>
      <c r="BM140" s="137" t="s">
        <v>158</v>
      </c>
    </row>
    <row r="141" spans="2:65" s="1" customFormat="1" ht="21.75" customHeight="1">
      <c r="B141" s="125"/>
      <c r="C141" s="126" t="s">
        <v>158</v>
      </c>
      <c r="D141" s="126" t="s">
        <v>125</v>
      </c>
      <c r="E141" s="127" t="s">
        <v>159</v>
      </c>
      <c r="F141" s="128" t="s">
        <v>160</v>
      </c>
      <c r="G141" s="129" t="s">
        <v>135</v>
      </c>
      <c r="H141" s="130">
        <v>2</v>
      </c>
      <c r="I141" s="131"/>
      <c r="J141" s="131">
        <f t="shared" si="0"/>
        <v>0</v>
      </c>
      <c r="K141" s="132"/>
      <c r="L141" s="25"/>
      <c r="M141" s="133" t="s">
        <v>1</v>
      </c>
      <c r="N141" s="134" t="s">
        <v>35</v>
      </c>
      <c r="O141" s="135">
        <v>0.46500000000000002</v>
      </c>
      <c r="P141" s="135">
        <f t="shared" si="1"/>
        <v>0.93</v>
      </c>
      <c r="Q141" s="135">
        <v>9.2000000000000003E-4</v>
      </c>
      <c r="R141" s="135">
        <f t="shared" si="2"/>
        <v>1.8400000000000001E-3</v>
      </c>
      <c r="S141" s="135">
        <v>0</v>
      </c>
      <c r="T141" s="136">
        <f t="shared" si="3"/>
        <v>0</v>
      </c>
      <c r="AR141" s="137" t="s">
        <v>161</v>
      </c>
      <c r="AT141" s="137" t="s">
        <v>125</v>
      </c>
      <c r="AU141" s="137" t="s">
        <v>80</v>
      </c>
      <c r="AY141" s="13" t="s">
        <v>122</v>
      </c>
      <c r="BE141" s="138">
        <f t="shared" si="4"/>
        <v>0</v>
      </c>
      <c r="BF141" s="138">
        <f t="shared" si="5"/>
        <v>0</v>
      </c>
      <c r="BG141" s="138">
        <f t="shared" si="6"/>
        <v>0</v>
      </c>
      <c r="BH141" s="138">
        <f t="shared" si="7"/>
        <v>0</v>
      </c>
      <c r="BI141" s="138">
        <f t="shared" si="8"/>
        <v>0</v>
      </c>
      <c r="BJ141" s="13" t="s">
        <v>78</v>
      </c>
      <c r="BK141" s="138">
        <f t="shared" si="9"/>
        <v>0</v>
      </c>
      <c r="BL141" s="13" t="s">
        <v>161</v>
      </c>
      <c r="BM141" s="137" t="s">
        <v>607</v>
      </c>
    </row>
    <row r="142" spans="2:65" s="1" customFormat="1" ht="24.2" customHeight="1">
      <c r="B142" s="125"/>
      <c r="C142" s="126" t="s">
        <v>163</v>
      </c>
      <c r="D142" s="126" t="s">
        <v>125</v>
      </c>
      <c r="E142" s="127" t="s">
        <v>164</v>
      </c>
      <c r="F142" s="128" t="s">
        <v>165</v>
      </c>
      <c r="G142" s="129" t="s">
        <v>135</v>
      </c>
      <c r="H142" s="130">
        <v>1</v>
      </c>
      <c r="I142" s="131"/>
      <c r="J142" s="131">
        <f t="shared" si="0"/>
        <v>0</v>
      </c>
      <c r="K142" s="132"/>
      <c r="L142" s="25"/>
      <c r="M142" s="133" t="s">
        <v>1</v>
      </c>
      <c r="N142" s="134" t="s">
        <v>35</v>
      </c>
      <c r="O142" s="135">
        <v>0.113</v>
      </c>
      <c r="P142" s="135">
        <f t="shared" si="1"/>
        <v>0.113</v>
      </c>
      <c r="Q142" s="135">
        <v>1.7000000000000001E-4</v>
      </c>
      <c r="R142" s="135">
        <f t="shared" si="2"/>
        <v>1.7000000000000001E-4</v>
      </c>
      <c r="S142" s="135">
        <v>0</v>
      </c>
      <c r="T142" s="136">
        <f t="shared" si="3"/>
        <v>0</v>
      </c>
      <c r="AR142" s="137" t="s">
        <v>129</v>
      </c>
      <c r="AT142" s="137" t="s">
        <v>125</v>
      </c>
      <c r="AU142" s="137" t="s">
        <v>80</v>
      </c>
      <c r="AY142" s="13" t="s">
        <v>122</v>
      </c>
      <c r="BE142" s="138">
        <f t="shared" si="4"/>
        <v>0</v>
      </c>
      <c r="BF142" s="138">
        <f t="shared" si="5"/>
        <v>0</v>
      </c>
      <c r="BG142" s="138">
        <f t="shared" si="6"/>
        <v>0</v>
      </c>
      <c r="BH142" s="138">
        <f t="shared" si="7"/>
        <v>0</v>
      </c>
      <c r="BI142" s="138">
        <f t="shared" si="8"/>
        <v>0</v>
      </c>
      <c r="BJ142" s="13" t="s">
        <v>78</v>
      </c>
      <c r="BK142" s="138">
        <f t="shared" si="9"/>
        <v>0</v>
      </c>
      <c r="BL142" s="13" t="s">
        <v>129</v>
      </c>
      <c r="BM142" s="137" t="s">
        <v>163</v>
      </c>
    </row>
    <row r="143" spans="2:65" s="1" customFormat="1" ht="21.75" customHeight="1">
      <c r="B143" s="125"/>
      <c r="C143" s="126" t="s">
        <v>166</v>
      </c>
      <c r="D143" s="126" t="s">
        <v>125</v>
      </c>
      <c r="E143" s="127" t="s">
        <v>167</v>
      </c>
      <c r="F143" s="128" t="s">
        <v>168</v>
      </c>
      <c r="G143" s="129" t="s">
        <v>128</v>
      </c>
      <c r="H143" s="130">
        <v>33</v>
      </c>
      <c r="I143" s="131"/>
      <c r="J143" s="131">
        <f t="shared" si="0"/>
        <v>0</v>
      </c>
      <c r="K143" s="132"/>
      <c r="L143" s="25"/>
      <c r="M143" s="133" t="s">
        <v>1</v>
      </c>
      <c r="N143" s="134" t="s">
        <v>35</v>
      </c>
      <c r="O143" s="135">
        <v>4.8000000000000001E-2</v>
      </c>
      <c r="P143" s="135">
        <f t="shared" si="1"/>
        <v>1.5840000000000001</v>
      </c>
      <c r="Q143" s="135">
        <v>0</v>
      </c>
      <c r="R143" s="135">
        <f t="shared" si="2"/>
        <v>0</v>
      </c>
      <c r="S143" s="135">
        <v>0</v>
      </c>
      <c r="T143" s="136">
        <f t="shared" si="3"/>
        <v>0</v>
      </c>
      <c r="AR143" s="137" t="s">
        <v>129</v>
      </c>
      <c r="AT143" s="137" t="s">
        <v>125</v>
      </c>
      <c r="AU143" s="137" t="s">
        <v>80</v>
      </c>
      <c r="AY143" s="13" t="s">
        <v>122</v>
      </c>
      <c r="BE143" s="138">
        <f t="shared" si="4"/>
        <v>0</v>
      </c>
      <c r="BF143" s="138">
        <f t="shared" si="5"/>
        <v>0</v>
      </c>
      <c r="BG143" s="138">
        <f t="shared" si="6"/>
        <v>0</v>
      </c>
      <c r="BH143" s="138">
        <f t="shared" si="7"/>
        <v>0</v>
      </c>
      <c r="BI143" s="138">
        <f t="shared" si="8"/>
        <v>0</v>
      </c>
      <c r="BJ143" s="13" t="s">
        <v>78</v>
      </c>
      <c r="BK143" s="138">
        <f t="shared" si="9"/>
        <v>0</v>
      </c>
      <c r="BL143" s="13" t="s">
        <v>129</v>
      </c>
      <c r="BM143" s="137" t="s">
        <v>166</v>
      </c>
    </row>
    <row r="144" spans="2:65" s="1" customFormat="1" ht="16.5" customHeight="1">
      <c r="B144" s="125"/>
      <c r="C144" s="126" t="s">
        <v>169</v>
      </c>
      <c r="D144" s="126" t="s">
        <v>125</v>
      </c>
      <c r="E144" s="127" t="s">
        <v>170</v>
      </c>
      <c r="F144" s="128" t="s">
        <v>171</v>
      </c>
      <c r="G144" s="129" t="s">
        <v>128</v>
      </c>
      <c r="H144" s="130">
        <v>3</v>
      </c>
      <c r="I144" s="131"/>
      <c r="J144" s="131">
        <f t="shared" si="0"/>
        <v>0</v>
      </c>
      <c r="K144" s="132"/>
      <c r="L144" s="25"/>
      <c r="M144" s="133" t="s">
        <v>1</v>
      </c>
      <c r="N144" s="134" t="s">
        <v>35</v>
      </c>
      <c r="O144" s="135">
        <v>0</v>
      </c>
      <c r="P144" s="135">
        <f t="shared" si="1"/>
        <v>0</v>
      </c>
      <c r="Q144" s="135">
        <v>0</v>
      </c>
      <c r="R144" s="135">
        <f t="shared" si="2"/>
        <v>0</v>
      </c>
      <c r="S144" s="135">
        <v>0</v>
      </c>
      <c r="T144" s="136">
        <f t="shared" si="3"/>
        <v>0</v>
      </c>
      <c r="AR144" s="137" t="s">
        <v>129</v>
      </c>
      <c r="AT144" s="137" t="s">
        <v>125</v>
      </c>
      <c r="AU144" s="137" t="s">
        <v>80</v>
      </c>
      <c r="AY144" s="13" t="s">
        <v>122</v>
      </c>
      <c r="BE144" s="138">
        <f t="shared" si="4"/>
        <v>0</v>
      </c>
      <c r="BF144" s="138">
        <f t="shared" si="5"/>
        <v>0</v>
      </c>
      <c r="BG144" s="138">
        <f t="shared" si="6"/>
        <v>0</v>
      </c>
      <c r="BH144" s="138">
        <f t="shared" si="7"/>
        <v>0</v>
      </c>
      <c r="BI144" s="138">
        <f t="shared" si="8"/>
        <v>0</v>
      </c>
      <c r="BJ144" s="13" t="s">
        <v>78</v>
      </c>
      <c r="BK144" s="138">
        <f t="shared" si="9"/>
        <v>0</v>
      </c>
      <c r="BL144" s="13" t="s">
        <v>129</v>
      </c>
      <c r="BM144" s="137" t="s">
        <v>169</v>
      </c>
    </row>
    <row r="145" spans="2:65" s="1" customFormat="1" ht="24.2" customHeight="1">
      <c r="B145" s="125"/>
      <c r="C145" s="126" t="s">
        <v>8</v>
      </c>
      <c r="D145" s="126" t="s">
        <v>125</v>
      </c>
      <c r="E145" s="127" t="s">
        <v>172</v>
      </c>
      <c r="F145" s="128" t="s">
        <v>173</v>
      </c>
      <c r="G145" s="129" t="s">
        <v>174</v>
      </c>
      <c r="H145" s="130"/>
      <c r="I145" s="131"/>
      <c r="J145" s="131">
        <f t="shared" si="0"/>
        <v>0</v>
      </c>
      <c r="K145" s="132"/>
      <c r="L145" s="25"/>
      <c r="M145" s="133" t="s">
        <v>1</v>
      </c>
      <c r="N145" s="134" t="s">
        <v>35</v>
      </c>
      <c r="O145" s="135">
        <v>0</v>
      </c>
      <c r="P145" s="135">
        <f t="shared" si="1"/>
        <v>0</v>
      </c>
      <c r="Q145" s="135">
        <v>0</v>
      </c>
      <c r="R145" s="135">
        <f t="shared" si="2"/>
        <v>0</v>
      </c>
      <c r="S145" s="135">
        <v>0</v>
      </c>
      <c r="T145" s="136">
        <f t="shared" si="3"/>
        <v>0</v>
      </c>
      <c r="AR145" s="137" t="s">
        <v>161</v>
      </c>
      <c r="AT145" s="137" t="s">
        <v>125</v>
      </c>
      <c r="AU145" s="137" t="s">
        <v>80</v>
      </c>
      <c r="AY145" s="13" t="s">
        <v>122</v>
      </c>
      <c r="BE145" s="138">
        <f t="shared" si="4"/>
        <v>0</v>
      </c>
      <c r="BF145" s="138">
        <f t="shared" si="5"/>
        <v>0</v>
      </c>
      <c r="BG145" s="138">
        <f t="shared" si="6"/>
        <v>0</v>
      </c>
      <c r="BH145" s="138">
        <f t="shared" si="7"/>
        <v>0</v>
      </c>
      <c r="BI145" s="138">
        <f t="shared" si="8"/>
        <v>0</v>
      </c>
      <c r="BJ145" s="13" t="s">
        <v>78</v>
      </c>
      <c r="BK145" s="138">
        <f t="shared" si="9"/>
        <v>0</v>
      </c>
      <c r="BL145" s="13" t="s">
        <v>161</v>
      </c>
      <c r="BM145" s="137" t="s">
        <v>161</v>
      </c>
    </row>
    <row r="146" spans="2:65" s="11" customFormat="1" ht="22.9" customHeight="1">
      <c r="B146" s="114"/>
      <c r="D146" s="115" t="s">
        <v>69</v>
      </c>
      <c r="E146" s="123" t="s">
        <v>175</v>
      </c>
      <c r="F146" s="123" t="s">
        <v>176</v>
      </c>
      <c r="J146" s="124">
        <f>BK146</f>
        <v>0</v>
      </c>
      <c r="L146" s="114"/>
      <c r="M146" s="118"/>
      <c r="P146" s="119">
        <f>SUM(P147:P160)</f>
        <v>52.6875</v>
      </c>
      <c r="R146" s="119">
        <f>SUM(R147:R160)</f>
        <v>5.7221094000000007E-2</v>
      </c>
      <c r="T146" s="120">
        <f>SUM(T147:T160)</f>
        <v>9.5039999999999999E-2</v>
      </c>
      <c r="AR146" s="115" t="s">
        <v>80</v>
      </c>
      <c r="AT146" s="121" t="s">
        <v>69</v>
      </c>
      <c r="AU146" s="121" t="s">
        <v>78</v>
      </c>
      <c r="AY146" s="115" t="s">
        <v>122</v>
      </c>
      <c r="BK146" s="122">
        <f>SUM(BK147:BK160)</f>
        <v>0</v>
      </c>
    </row>
    <row r="147" spans="2:65" s="1" customFormat="1" ht="16.5" customHeight="1">
      <c r="B147" s="125"/>
      <c r="C147" s="126" t="s">
        <v>161</v>
      </c>
      <c r="D147" s="126" t="s">
        <v>125</v>
      </c>
      <c r="E147" s="127" t="s">
        <v>177</v>
      </c>
      <c r="F147" s="128" t="s">
        <v>178</v>
      </c>
      <c r="G147" s="129" t="s">
        <v>128</v>
      </c>
      <c r="H147" s="130">
        <v>44</v>
      </c>
      <c r="I147" s="131"/>
      <c r="J147" s="131">
        <f t="shared" ref="J147:J160" si="10">ROUND(I147*H147,1)</f>
        <v>0</v>
      </c>
      <c r="K147" s="132"/>
      <c r="L147" s="25"/>
      <c r="M147" s="133" t="s">
        <v>1</v>
      </c>
      <c r="N147" s="134" t="s">
        <v>35</v>
      </c>
      <c r="O147" s="135">
        <v>0.17299999999999999</v>
      </c>
      <c r="P147" s="135">
        <f t="shared" ref="P147:P160" si="11">O147*H147</f>
        <v>7.6119999999999992</v>
      </c>
      <c r="Q147" s="135">
        <v>0</v>
      </c>
      <c r="R147" s="135">
        <f t="shared" ref="R147:R160" si="12">Q147*H147</f>
        <v>0</v>
      </c>
      <c r="S147" s="135">
        <v>2.1299999999999999E-3</v>
      </c>
      <c r="T147" s="136">
        <f t="shared" ref="T147:T160" si="13">S147*H147</f>
        <v>9.3719999999999998E-2</v>
      </c>
      <c r="AR147" s="137" t="s">
        <v>129</v>
      </c>
      <c r="AT147" s="137" t="s">
        <v>125</v>
      </c>
      <c r="AU147" s="137" t="s">
        <v>80</v>
      </c>
      <c r="AY147" s="13" t="s">
        <v>122</v>
      </c>
      <c r="BE147" s="138">
        <f t="shared" ref="BE147:BE160" si="14">IF(N147="základní",J147,0)</f>
        <v>0</v>
      </c>
      <c r="BF147" s="138">
        <f t="shared" ref="BF147:BF160" si="15">IF(N147="snížená",J147,0)</f>
        <v>0</v>
      </c>
      <c r="BG147" s="138">
        <f t="shared" ref="BG147:BG160" si="16">IF(N147="zákl. přenesená",J147,0)</f>
        <v>0</v>
      </c>
      <c r="BH147" s="138">
        <f t="shared" ref="BH147:BH160" si="17">IF(N147="sníž. přenesená",J147,0)</f>
        <v>0</v>
      </c>
      <c r="BI147" s="138">
        <f t="shared" ref="BI147:BI160" si="18">IF(N147="nulová",J147,0)</f>
        <v>0</v>
      </c>
      <c r="BJ147" s="13" t="s">
        <v>78</v>
      </c>
      <c r="BK147" s="138">
        <f t="shared" ref="BK147:BK160" si="19">ROUND(I147*H147,1)</f>
        <v>0</v>
      </c>
      <c r="BL147" s="13" t="s">
        <v>129</v>
      </c>
      <c r="BM147" s="137" t="s">
        <v>179</v>
      </c>
    </row>
    <row r="148" spans="2:65" s="1" customFormat="1" ht="16.5" customHeight="1">
      <c r="B148" s="125"/>
      <c r="C148" s="126" t="s">
        <v>179</v>
      </c>
      <c r="D148" s="126" t="s">
        <v>125</v>
      </c>
      <c r="E148" s="127" t="s">
        <v>180</v>
      </c>
      <c r="F148" s="128" t="s">
        <v>181</v>
      </c>
      <c r="G148" s="129" t="s">
        <v>135</v>
      </c>
      <c r="H148" s="130">
        <v>3</v>
      </c>
      <c r="I148" s="131"/>
      <c r="J148" s="131">
        <f t="shared" si="10"/>
        <v>0</v>
      </c>
      <c r="K148" s="132"/>
      <c r="L148" s="25"/>
      <c r="M148" s="133" t="s">
        <v>1</v>
      </c>
      <c r="N148" s="134" t="s">
        <v>35</v>
      </c>
      <c r="O148" s="135">
        <v>0.61599999999999999</v>
      </c>
      <c r="P148" s="135">
        <f t="shared" si="11"/>
        <v>1.8479999999999999</v>
      </c>
      <c r="Q148" s="135">
        <v>1.20386E-3</v>
      </c>
      <c r="R148" s="135">
        <f t="shared" si="12"/>
        <v>3.6115799999999997E-3</v>
      </c>
      <c r="S148" s="135">
        <v>0</v>
      </c>
      <c r="T148" s="136">
        <f t="shared" si="13"/>
        <v>0</v>
      </c>
      <c r="AR148" s="137" t="s">
        <v>129</v>
      </c>
      <c r="AT148" s="137" t="s">
        <v>125</v>
      </c>
      <c r="AU148" s="137" t="s">
        <v>80</v>
      </c>
      <c r="AY148" s="13" t="s">
        <v>122</v>
      </c>
      <c r="BE148" s="138">
        <f t="shared" si="14"/>
        <v>0</v>
      </c>
      <c r="BF148" s="138">
        <f t="shared" si="15"/>
        <v>0</v>
      </c>
      <c r="BG148" s="138">
        <f t="shared" si="16"/>
        <v>0</v>
      </c>
      <c r="BH148" s="138">
        <f t="shared" si="17"/>
        <v>0</v>
      </c>
      <c r="BI148" s="138">
        <f t="shared" si="18"/>
        <v>0</v>
      </c>
      <c r="BJ148" s="13" t="s">
        <v>78</v>
      </c>
      <c r="BK148" s="138">
        <f t="shared" si="19"/>
        <v>0</v>
      </c>
      <c r="BL148" s="13" t="s">
        <v>129</v>
      </c>
      <c r="BM148" s="137" t="s">
        <v>182</v>
      </c>
    </row>
    <row r="149" spans="2:65" s="1" customFormat="1" ht="16.5" customHeight="1">
      <c r="B149" s="125"/>
      <c r="C149" s="126" t="s">
        <v>182</v>
      </c>
      <c r="D149" s="126" t="s">
        <v>125</v>
      </c>
      <c r="E149" s="127" t="s">
        <v>183</v>
      </c>
      <c r="F149" s="128" t="s">
        <v>184</v>
      </c>
      <c r="G149" s="129" t="s">
        <v>135</v>
      </c>
      <c r="H149" s="130">
        <v>6</v>
      </c>
      <c r="I149" s="131"/>
      <c r="J149" s="131">
        <f t="shared" si="10"/>
        <v>0</v>
      </c>
      <c r="K149" s="132"/>
      <c r="L149" s="25"/>
      <c r="M149" s="133" t="s">
        <v>1</v>
      </c>
      <c r="N149" s="134" t="s">
        <v>35</v>
      </c>
      <c r="O149" s="135">
        <v>1.7000000000000001E-2</v>
      </c>
      <c r="P149" s="135">
        <f t="shared" si="11"/>
        <v>0.10200000000000001</v>
      </c>
      <c r="Q149" s="135">
        <v>0</v>
      </c>
      <c r="R149" s="135">
        <f t="shared" si="12"/>
        <v>0</v>
      </c>
      <c r="S149" s="135">
        <v>0</v>
      </c>
      <c r="T149" s="136">
        <f t="shared" si="13"/>
        <v>0</v>
      </c>
      <c r="AR149" s="137" t="s">
        <v>129</v>
      </c>
      <c r="AT149" s="137" t="s">
        <v>125</v>
      </c>
      <c r="AU149" s="137" t="s">
        <v>80</v>
      </c>
      <c r="AY149" s="13" t="s">
        <v>122</v>
      </c>
      <c r="BE149" s="138">
        <f t="shared" si="14"/>
        <v>0</v>
      </c>
      <c r="BF149" s="138">
        <f t="shared" si="15"/>
        <v>0</v>
      </c>
      <c r="BG149" s="138">
        <f t="shared" si="16"/>
        <v>0</v>
      </c>
      <c r="BH149" s="138">
        <f t="shared" si="17"/>
        <v>0</v>
      </c>
      <c r="BI149" s="138">
        <f t="shared" si="18"/>
        <v>0</v>
      </c>
      <c r="BJ149" s="13" t="s">
        <v>78</v>
      </c>
      <c r="BK149" s="138">
        <f t="shared" si="19"/>
        <v>0</v>
      </c>
      <c r="BL149" s="13" t="s">
        <v>129</v>
      </c>
      <c r="BM149" s="137" t="s">
        <v>185</v>
      </c>
    </row>
    <row r="150" spans="2:65" s="1" customFormat="1" ht="16.5" customHeight="1">
      <c r="B150" s="125"/>
      <c r="C150" s="126" t="s">
        <v>185</v>
      </c>
      <c r="D150" s="126" t="s">
        <v>125</v>
      </c>
      <c r="E150" s="127" t="s">
        <v>186</v>
      </c>
      <c r="F150" s="128" t="s">
        <v>187</v>
      </c>
      <c r="G150" s="129" t="s">
        <v>135</v>
      </c>
      <c r="H150" s="130">
        <v>4</v>
      </c>
      <c r="I150" s="131"/>
      <c r="J150" s="131">
        <f t="shared" si="10"/>
        <v>0</v>
      </c>
      <c r="K150" s="132"/>
      <c r="L150" s="25"/>
      <c r="M150" s="133" t="s">
        <v>1</v>
      </c>
      <c r="N150" s="134" t="s">
        <v>35</v>
      </c>
      <c r="O150" s="135">
        <v>1.9E-2</v>
      </c>
      <c r="P150" s="135">
        <f t="shared" si="11"/>
        <v>7.5999999999999998E-2</v>
      </c>
      <c r="Q150" s="135">
        <v>0</v>
      </c>
      <c r="R150" s="135">
        <f t="shared" si="12"/>
        <v>0</v>
      </c>
      <c r="S150" s="135">
        <v>0</v>
      </c>
      <c r="T150" s="136">
        <f t="shared" si="13"/>
        <v>0</v>
      </c>
      <c r="AR150" s="137" t="s">
        <v>129</v>
      </c>
      <c r="AT150" s="137" t="s">
        <v>125</v>
      </c>
      <c r="AU150" s="137" t="s">
        <v>80</v>
      </c>
      <c r="AY150" s="13" t="s">
        <v>122</v>
      </c>
      <c r="BE150" s="138">
        <f t="shared" si="14"/>
        <v>0</v>
      </c>
      <c r="BF150" s="138">
        <f t="shared" si="15"/>
        <v>0</v>
      </c>
      <c r="BG150" s="138">
        <f t="shared" si="16"/>
        <v>0</v>
      </c>
      <c r="BH150" s="138">
        <f t="shared" si="17"/>
        <v>0</v>
      </c>
      <c r="BI150" s="138">
        <f t="shared" si="18"/>
        <v>0</v>
      </c>
      <c r="BJ150" s="13" t="s">
        <v>78</v>
      </c>
      <c r="BK150" s="138">
        <f t="shared" si="19"/>
        <v>0</v>
      </c>
      <c r="BL150" s="13" t="s">
        <v>129</v>
      </c>
      <c r="BM150" s="137" t="s">
        <v>188</v>
      </c>
    </row>
    <row r="151" spans="2:65" s="1" customFormat="1" ht="21.75" customHeight="1">
      <c r="B151" s="125"/>
      <c r="C151" s="126" t="s">
        <v>188</v>
      </c>
      <c r="D151" s="126" t="s">
        <v>125</v>
      </c>
      <c r="E151" s="127" t="s">
        <v>189</v>
      </c>
      <c r="F151" s="128" t="s">
        <v>190</v>
      </c>
      <c r="G151" s="129" t="s">
        <v>135</v>
      </c>
      <c r="H151" s="130">
        <v>2</v>
      </c>
      <c r="I151" s="131"/>
      <c r="J151" s="131">
        <f t="shared" si="10"/>
        <v>0</v>
      </c>
      <c r="K151" s="132"/>
      <c r="L151" s="25"/>
      <c r="M151" s="133" t="s">
        <v>1</v>
      </c>
      <c r="N151" s="134" t="s">
        <v>35</v>
      </c>
      <c r="O151" s="135">
        <v>0.28000000000000003</v>
      </c>
      <c r="P151" s="135">
        <f t="shared" si="11"/>
        <v>0.56000000000000005</v>
      </c>
      <c r="Q151" s="135">
        <v>5.3999999999999998E-5</v>
      </c>
      <c r="R151" s="135">
        <f t="shared" si="12"/>
        <v>1.08E-4</v>
      </c>
      <c r="S151" s="135">
        <v>6.6E-4</v>
      </c>
      <c r="T151" s="136">
        <f t="shared" si="13"/>
        <v>1.32E-3</v>
      </c>
      <c r="AR151" s="137" t="s">
        <v>129</v>
      </c>
      <c r="AT151" s="137" t="s">
        <v>125</v>
      </c>
      <c r="AU151" s="137" t="s">
        <v>80</v>
      </c>
      <c r="AY151" s="13" t="s">
        <v>122</v>
      </c>
      <c r="BE151" s="138">
        <f t="shared" si="14"/>
        <v>0</v>
      </c>
      <c r="BF151" s="138">
        <f t="shared" si="15"/>
        <v>0</v>
      </c>
      <c r="BG151" s="138">
        <f t="shared" si="16"/>
        <v>0</v>
      </c>
      <c r="BH151" s="138">
        <f t="shared" si="17"/>
        <v>0</v>
      </c>
      <c r="BI151" s="138">
        <f t="shared" si="18"/>
        <v>0</v>
      </c>
      <c r="BJ151" s="13" t="s">
        <v>78</v>
      </c>
      <c r="BK151" s="138">
        <f t="shared" si="19"/>
        <v>0</v>
      </c>
      <c r="BL151" s="13" t="s">
        <v>129</v>
      </c>
      <c r="BM151" s="137" t="s">
        <v>7</v>
      </c>
    </row>
    <row r="152" spans="2:65" s="1" customFormat="1" ht="24.2" customHeight="1">
      <c r="B152" s="125"/>
      <c r="C152" s="126" t="s">
        <v>7</v>
      </c>
      <c r="D152" s="126" t="s">
        <v>125</v>
      </c>
      <c r="E152" s="127" t="s">
        <v>191</v>
      </c>
      <c r="F152" s="128" t="s">
        <v>192</v>
      </c>
      <c r="G152" s="129" t="s">
        <v>128</v>
      </c>
      <c r="H152" s="130">
        <v>42.5</v>
      </c>
      <c r="I152" s="131"/>
      <c r="J152" s="131">
        <f t="shared" si="10"/>
        <v>0</v>
      </c>
      <c r="K152" s="132"/>
      <c r="L152" s="25"/>
      <c r="M152" s="133" t="s">
        <v>1</v>
      </c>
      <c r="N152" s="134" t="s">
        <v>35</v>
      </c>
      <c r="O152" s="135">
        <v>0.52900000000000003</v>
      </c>
      <c r="P152" s="135">
        <f t="shared" si="11"/>
        <v>22.482500000000002</v>
      </c>
      <c r="Q152" s="135">
        <v>8.4230000000000004E-4</v>
      </c>
      <c r="R152" s="135">
        <f t="shared" si="12"/>
        <v>3.5797750000000003E-2</v>
      </c>
      <c r="S152" s="135">
        <v>0</v>
      </c>
      <c r="T152" s="136">
        <f t="shared" si="13"/>
        <v>0</v>
      </c>
      <c r="AR152" s="137" t="s">
        <v>129</v>
      </c>
      <c r="AT152" s="137" t="s">
        <v>125</v>
      </c>
      <c r="AU152" s="137" t="s">
        <v>80</v>
      </c>
      <c r="AY152" s="13" t="s">
        <v>122</v>
      </c>
      <c r="BE152" s="138">
        <f t="shared" si="14"/>
        <v>0</v>
      </c>
      <c r="BF152" s="138">
        <f t="shared" si="15"/>
        <v>0</v>
      </c>
      <c r="BG152" s="138">
        <f t="shared" si="16"/>
        <v>0</v>
      </c>
      <c r="BH152" s="138">
        <f t="shared" si="17"/>
        <v>0</v>
      </c>
      <c r="BI152" s="138">
        <f t="shared" si="18"/>
        <v>0</v>
      </c>
      <c r="BJ152" s="13" t="s">
        <v>78</v>
      </c>
      <c r="BK152" s="138">
        <f t="shared" si="19"/>
        <v>0</v>
      </c>
      <c r="BL152" s="13" t="s">
        <v>129</v>
      </c>
      <c r="BM152" s="137" t="s">
        <v>193</v>
      </c>
    </row>
    <row r="153" spans="2:65" s="1" customFormat="1" ht="24.2" customHeight="1">
      <c r="B153" s="125"/>
      <c r="C153" s="126" t="s">
        <v>193</v>
      </c>
      <c r="D153" s="126" t="s">
        <v>125</v>
      </c>
      <c r="E153" s="127" t="s">
        <v>194</v>
      </c>
      <c r="F153" s="128" t="s">
        <v>195</v>
      </c>
      <c r="G153" s="129" t="s">
        <v>128</v>
      </c>
      <c r="H153" s="130">
        <v>1.5</v>
      </c>
      <c r="I153" s="131"/>
      <c r="J153" s="131">
        <f t="shared" si="10"/>
        <v>0</v>
      </c>
      <c r="K153" s="132"/>
      <c r="L153" s="25"/>
      <c r="M153" s="133" t="s">
        <v>1</v>
      </c>
      <c r="N153" s="134" t="s">
        <v>35</v>
      </c>
      <c r="O153" s="135">
        <v>0.61599999999999999</v>
      </c>
      <c r="P153" s="135">
        <f t="shared" si="11"/>
        <v>0.92399999999999993</v>
      </c>
      <c r="Q153" s="135">
        <v>1.1590999999999999E-3</v>
      </c>
      <c r="R153" s="135">
        <f t="shared" si="12"/>
        <v>1.73865E-3</v>
      </c>
      <c r="S153" s="135">
        <v>0</v>
      </c>
      <c r="T153" s="136">
        <f t="shared" si="13"/>
        <v>0</v>
      </c>
      <c r="AR153" s="137" t="s">
        <v>129</v>
      </c>
      <c r="AT153" s="137" t="s">
        <v>125</v>
      </c>
      <c r="AU153" s="137" t="s">
        <v>80</v>
      </c>
      <c r="AY153" s="13" t="s">
        <v>122</v>
      </c>
      <c r="BE153" s="138">
        <f t="shared" si="14"/>
        <v>0</v>
      </c>
      <c r="BF153" s="138">
        <f t="shared" si="15"/>
        <v>0</v>
      </c>
      <c r="BG153" s="138">
        <f t="shared" si="16"/>
        <v>0</v>
      </c>
      <c r="BH153" s="138">
        <f t="shared" si="17"/>
        <v>0</v>
      </c>
      <c r="BI153" s="138">
        <f t="shared" si="18"/>
        <v>0</v>
      </c>
      <c r="BJ153" s="13" t="s">
        <v>78</v>
      </c>
      <c r="BK153" s="138">
        <f t="shared" si="19"/>
        <v>0</v>
      </c>
      <c r="BL153" s="13" t="s">
        <v>129</v>
      </c>
      <c r="BM153" s="137" t="s">
        <v>196</v>
      </c>
    </row>
    <row r="154" spans="2:65" s="1" customFormat="1" ht="33" customHeight="1">
      <c r="B154" s="125"/>
      <c r="C154" s="126" t="s">
        <v>196</v>
      </c>
      <c r="D154" s="126" t="s">
        <v>125</v>
      </c>
      <c r="E154" s="127" t="s">
        <v>197</v>
      </c>
      <c r="F154" s="128" t="s">
        <v>198</v>
      </c>
      <c r="G154" s="129" t="s">
        <v>128</v>
      </c>
      <c r="H154" s="130">
        <v>44</v>
      </c>
      <c r="I154" s="131"/>
      <c r="J154" s="131">
        <f t="shared" si="10"/>
        <v>0</v>
      </c>
      <c r="K154" s="132"/>
      <c r="L154" s="25"/>
      <c r="M154" s="133" t="s">
        <v>1</v>
      </c>
      <c r="N154" s="134" t="s">
        <v>35</v>
      </c>
      <c r="O154" s="135">
        <v>0.113</v>
      </c>
      <c r="P154" s="135">
        <f t="shared" si="11"/>
        <v>4.9720000000000004</v>
      </c>
      <c r="Q154" s="135">
        <v>1.6312E-4</v>
      </c>
      <c r="R154" s="135">
        <f t="shared" si="12"/>
        <v>7.1772799999999994E-3</v>
      </c>
      <c r="S154" s="135">
        <v>0</v>
      </c>
      <c r="T154" s="136">
        <f t="shared" si="13"/>
        <v>0</v>
      </c>
      <c r="AR154" s="137" t="s">
        <v>129</v>
      </c>
      <c r="AT154" s="137" t="s">
        <v>125</v>
      </c>
      <c r="AU154" s="137" t="s">
        <v>80</v>
      </c>
      <c r="AY154" s="13" t="s">
        <v>122</v>
      </c>
      <c r="BE154" s="138">
        <f t="shared" si="14"/>
        <v>0</v>
      </c>
      <c r="BF154" s="138">
        <f t="shared" si="15"/>
        <v>0</v>
      </c>
      <c r="BG154" s="138">
        <f t="shared" si="16"/>
        <v>0</v>
      </c>
      <c r="BH154" s="138">
        <f t="shared" si="17"/>
        <v>0</v>
      </c>
      <c r="BI154" s="138">
        <f t="shared" si="18"/>
        <v>0</v>
      </c>
      <c r="BJ154" s="13" t="s">
        <v>78</v>
      </c>
      <c r="BK154" s="138">
        <f t="shared" si="19"/>
        <v>0</v>
      </c>
      <c r="BL154" s="13" t="s">
        <v>129</v>
      </c>
      <c r="BM154" s="137" t="s">
        <v>199</v>
      </c>
    </row>
    <row r="155" spans="2:65" s="1" customFormat="1" ht="16.5" customHeight="1">
      <c r="B155" s="125"/>
      <c r="C155" s="126" t="s">
        <v>199</v>
      </c>
      <c r="D155" s="126" t="s">
        <v>125</v>
      </c>
      <c r="E155" s="127" t="s">
        <v>200</v>
      </c>
      <c r="F155" s="128" t="s">
        <v>201</v>
      </c>
      <c r="G155" s="129" t="s">
        <v>135</v>
      </c>
      <c r="H155" s="130">
        <v>17</v>
      </c>
      <c r="I155" s="131"/>
      <c r="J155" s="131">
        <f t="shared" si="10"/>
        <v>0</v>
      </c>
      <c r="K155" s="132"/>
      <c r="L155" s="25"/>
      <c r="M155" s="133" t="s">
        <v>1</v>
      </c>
      <c r="N155" s="134" t="s">
        <v>35</v>
      </c>
      <c r="O155" s="135">
        <v>0.42499999999999999</v>
      </c>
      <c r="P155" s="135">
        <f t="shared" si="11"/>
        <v>7.2249999999999996</v>
      </c>
      <c r="Q155" s="135">
        <v>0</v>
      </c>
      <c r="R155" s="135">
        <f t="shared" si="12"/>
        <v>0</v>
      </c>
      <c r="S155" s="135">
        <v>0</v>
      </c>
      <c r="T155" s="136">
        <f t="shared" si="13"/>
        <v>0</v>
      </c>
      <c r="AR155" s="137" t="s">
        <v>129</v>
      </c>
      <c r="AT155" s="137" t="s">
        <v>125</v>
      </c>
      <c r="AU155" s="137" t="s">
        <v>80</v>
      </c>
      <c r="AY155" s="13" t="s">
        <v>122</v>
      </c>
      <c r="BE155" s="138">
        <f t="shared" si="14"/>
        <v>0</v>
      </c>
      <c r="BF155" s="138">
        <f t="shared" si="15"/>
        <v>0</v>
      </c>
      <c r="BG155" s="138">
        <f t="shared" si="16"/>
        <v>0</v>
      </c>
      <c r="BH155" s="138">
        <f t="shared" si="17"/>
        <v>0</v>
      </c>
      <c r="BI155" s="138">
        <f t="shared" si="18"/>
        <v>0</v>
      </c>
      <c r="BJ155" s="13" t="s">
        <v>78</v>
      </c>
      <c r="BK155" s="138">
        <f t="shared" si="19"/>
        <v>0</v>
      </c>
      <c r="BL155" s="13" t="s">
        <v>129</v>
      </c>
      <c r="BM155" s="137" t="s">
        <v>202</v>
      </c>
    </row>
    <row r="156" spans="2:65" s="1" customFormat="1" ht="24.2" customHeight="1">
      <c r="B156" s="125"/>
      <c r="C156" s="126" t="s">
        <v>202</v>
      </c>
      <c r="D156" s="126" t="s">
        <v>125</v>
      </c>
      <c r="E156" s="127" t="s">
        <v>203</v>
      </c>
      <c r="F156" s="128" t="s">
        <v>204</v>
      </c>
      <c r="G156" s="129" t="s">
        <v>135</v>
      </c>
      <c r="H156" s="130">
        <v>2</v>
      </c>
      <c r="I156" s="131"/>
      <c r="J156" s="131">
        <f t="shared" si="10"/>
        <v>0</v>
      </c>
      <c r="K156" s="132"/>
      <c r="L156" s="25"/>
      <c r="M156" s="133" t="s">
        <v>1</v>
      </c>
      <c r="N156" s="134" t="s">
        <v>35</v>
      </c>
      <c r="O156" s="135">
        <v>0.16500000000000001</v>
      </c>
      <c r="P156" s="135">
        <f t="shared" si="11"/>
        <v>0.33</v>
      </c>
      <c r="Q156" s="135">
        <v>0</v>
      </c>
      <c r="R156" s="135">
        <f t="shared" si="12"/>
        <v>0</v>
      </c>
      <c r="S156" s="135">
        <v>0</v>
      </c>
      <c r="T156" s="136">
        <f t="shared" si="13"/>
        <v>0</v>
      </c>
      <c r="AR156" s="137" t="s">
        <v>129</v>
      </c>
      <c r="AT156" s="137" t="s">
        <v>125</v>
      </c>
      <c r="AU156" s="137" t="s">
        <v>80</v>
      </c>
      <c r="AY156" s="13" t="s">
        <v>122</v>
      </c>
      <c r="BE156" s="138">
        <f t="shared" si="14"/>
        <v>0</v>
      </c>
      <c r="BF156" s="138">
        <f t="shared" si="15"/>
        <v>0</v>
      </c>
      <c r="BG156" s="138">
        <f t="shared" si="16"/>
        <v>0</v>
      </c>
      <c r="BH156" s="138">
        <f t="shared" si="17"/>
        <v>0</v>
      </c>
      <c r="BI156" s="138">
        <f t="shared" si="18"/>
        <v>0</v>
      </c>
      <c r="BJ156" s="13" t="s">
        <v>78</v>
      </c>
      <c r="BK156" s="138">
        <f t="shared" si="19"/>
        <v>0</v>
      </c>
      <c r="BL156" s="13" t="s">
        <v>129</v>
      </c>
      <c r="BM156" s="137" t="s">
        <v>205</v>
      </c>
    </row>
    <row r="157" spans="2:65" s="1" customFormat="1" ht="16.5" customHeight="1">
      <c r="B157" s="125"/>
      <c r="C157" s="126" t="s">
        <v>205</v>
      </c>
      <c r="D157" s="126" t="s">
        <v>125</v>
      </c>
      <c r="E157" s="127" t="s">
        <v>206</v>
      </c>
      <c r="F157" s="128" t="s">
        <v>207</v>
      </c>
      <c r="G157" s="129" t="s">
        <v>135</v>
      </c>
      <c r="H157" s="130">
        <v>2</v>
      </c>
      <c r="I157" s="131"/>
      <c r="J157" s="131">
        <f t="shared" si="10"/>
        <v>0</v>
      </c>
      <c r="K157" s="132"/>
      <c r="L157" s="25"/>
      <c r="M157" s="133" t="s">
        <v>1</v>
      </c>
      <c r="N157" s="134" t="s">
        <v>35</v>
      </c>
      <c r="O157" s="135">
        <v>0</v>
      </c>
      <c r="P157" s="135">
        <f t="shared" si="11"/>
        <v>0</v>
      </c>
      <c r="Q157" s="135">
        <v>0</v>
      </c>
      <c r="R157" s="135">
        <f t="shared" si="12"/>
        <v>0</v>
      </c>
      <c r="S157" s="135">
        <v>0</v>
      </c>
      <c r="T157" s="136">
        <f t="shared" si="13"/>
        <v>0</v>
      </c>
      <c r="AR157" s="137" t="s">
        <v>129</v>
      </c>
      <c r="AT157" s="137" t="s">
        <v>125</v>
      </c>
      <c r="AU157" s="137" t="s">
        <v>80</v>
      </c>
      <c r="AY157" s="13" t="s">
        <v>122</v>
      </c>
      <c r="BE157" s="138">
        <f t="shared" si="14"/>
        <v>0</v>
      </c>
      <c r="BF157" s="138">
        <f t="shared" si="15"/>
        <v>0</v>
      </c>
      <c r="BG157" s="138">
        <f t="shared" si="16"/>
        <v>0</v>
      </c>
      <c r="BH157" s="138">
        <f t="shared" si="17"/>
        <v>0</v>
      </c>
      <c r="BI157" s="138">
        <f t="shared" si="18"/>
        <v>0</v>
      </c>
      <c r="BJ157" s="13" t="s">
        <v>78</v>
      </c>
      <c r="BK157" s="138">
        <f t="shared" si="19"/>
        <v>0</v>
      </c>
      <c r="BL157" s="13" t="s">
        <v>129</v>
      </c>
      <c r="BM157" s="137" t="s">
        <v>208</v>
      </c>
    </row>
    <row r="158" spans="2:65" s="1" customFormat="1" ht="24.2" customHeight="1">
      <c r="B158" s="125"/>
      <c r="C158" s="126" t="s">
        <v>208</v>
      </c>
      <c r="D158" s="126" t="s">
        <v>125</v>
      </c>
      <c r="E158" s="127" t="s">
        <v>209</v>
      </c>
      <c r="F158" s="128" t="s">
        <v>210</v>
      </c>
      <c r="G158" s="129" t="s">
        <v>128</v>
      </c>
      <c r="H158" s="130">
        <v>44</v>
      </c>
      <c r="I158" s="131"/>
      <c r="J158" s="131">
        <f t="shared" si="10"/>
        <v>0</v>
      </c>
      <c r="K158" s="132"/>
      <c r="L158" s="25"/>
      <c r="M158" s="133" t="s">
        <v>1</v>
      </c>
      <c r="N158" s="134" t="s">
        <v>35</v>
      </c>
      <c r="O158" s="135">
        <v>6.7000000000000004E-2</v>
      </c>
      <c r="P158" s="135">
        <f t="shared" si="11"/>
        <v>2.9480000000000004</v>
      </c>
      <c r="Q158" s="135">
        <v>1.8972349999999999E-4</v>
      </c>
      <c r="R158" s="135">
        <f t="shared" si="12"/>
        <v>8.3478340000000002E-3</v>
      </c>
      <c r="S158" s="135">
        <v>0</v>
      </c>
      <c r="T158" s="136">
        <f t="shared" si="13"/>
        <v>0</v>
      </c>
      <c r="AR158" s="137" t="s">
        <v>129</v>
      </c>
      <c r="AT158" s="137" t="s">
        <v>125</v>
      </c>
      <c r="AU158" s="137" t="s">
        <v>80</v>
      </c>
      <c r="AY158" s="13" t="s">
        <v>122</v>
      </c>
      <c r="BE158" s="138">
        <f t="shared" si="14"/>
        <v>0</v>
      </c>
      <c r="BF158" s="138">
        <f t="shared" si="15"/>
        <v>0</v>
      </c>
      <c r="BG158" s="138">
        <f t="shared" si="16"/>
        <v>0</v>
      </c>
      <c r="BH158" s="138">
        <f t="shared" si="17"/>
        <v>0</v>
      </c>
      <c r="BI158" s="138">
        <f t="shared" si="18"/>
        <v>0</v>
      </c>
      <c r="BJ158" s="13" t="s">
        <v>78</v>
      </c>
      <c r="BK158" s="138">
        <f t="shared" si="19"/>
        <v>0</v>
      </c>
      <c r="BL158" s="13" t="s">
        <v>129</v>
      </c>
      <c r="BM158" s="137" t="s">
        <v>211</v>
      </c>
    </row>
    <row r="159" spans="2:65" s="1" customFormat="1" ht="16.5" customHeight="1">
      <c r="B159" s="125"/>
      <c r="C159" s="126" t="s">
        <v>211</v>
      </c>
      <c r="D159" s="126" t="s">
        <v>125</v>
      </c>
      <c r="E159" s="127" t="s">
        <v>212</v>
      </c>
      <c r="F159" s="128" t="s">
        <v>213</v>
      </c>
      <c r="G159" s="129" t="s">
        <v>128</v>
      </c>
      <c r="H159" s="130">
        <v>44</v>
      </c>
      <c r="I159" s="131"/>
      <c r="J159" s="131">
        <f t="shared" si="10"/>
        <v>0</v>
      </c>
      <c r="K159" s="132"/>
      <c r="L159" s="25"/>
      <c r="M159" s="133" t="s">
        <v>1</v>
      </c>
      <c r="N159" s="134" t="s">
        <v>35</v>
      </c>
      <c r="O159" s="135">
        <v>8.2000000000000003E-2</v>
      </c>
      <c r="P159" s="135">
        <f t="shared" si="11"/>
        <v>3.6080000000000001</v>
      </c>
      <c r="Q159" s="135">
        <v>1.0000000000000001E-5</v>
      </c>
      <c r="R159" s="135">
        <f t="shared" si="12"/>
        <v>4.4000000000000002E-4</v>
      </c>
      <c r="S159" s="135">
        <v>0</v>
      </c>
      <c r="T159" s="136">
        <f t="shared" si="13"/>
        <v>0</v>
      </c>
      <c r="AR159" s="137" t="s">
        <v>129</v>
      </c>
      <c r="AT159" s="137" t="s">
        <v>125</v>
      </c>
      <c r="AU159" s="137" t="s">
        <v>80</v>
      </c>
      <c r="AY159" s="13" t="s">
        <v>122</v>
      </c>
      <c r="BE159" s="138">
        <f t="shared" si="14"/>
        <v>0</v>
      </c>
      <c r="BF159" s="138">
        <f t="shared" si="15"/>
        <v>0</v>
      </c>
      <c r="BG159" s="138">
        <f t="shared" si="16"/>
        <v>0</v>
      </c>
      <c r="BH159" s="138">
        <f t="shared" si="17"/>
        <v>0</v>
      </c>
      <c r="BI159" s="138">
        <f t="shared" si="18"/>
        <v>0</v>
      </c>
      <c r="BJ159" s="13" t="s">
        <v>78</v>
      </c>
      <c r="BK159" s="138">
        <f t="shared" si="19"/>
        <v>0</v>
      </c>
      <c r="BL159" s="13" t="s">
        <v>129</v>
      </c>
      <c r="BM159" s="137" t="s">
        <v>214</v>
      </c>
    </row>
    <row r="160" spans="2:65" s="1" customFormat="1" ht="24.2" customHeight="1">
      <c r="B160" s="125"/>
      <c r="C160" s="126" t="s">
        <v>214</v>
      </c>
      <c r="D160" s="126" t="s">
        <v>125</v>
      </c>
      <c r="E160" s="127" t="s">
        <v>215</v>
      </c>
      <c r="F160" s="128" t="s">
        <v>216</v>
      </c>
      <c r="G160" s="129" t="s">
        <v>174</v>
      </c>
      <c r="H160" s="130"/>
      <c r="I160" s="131"/>
      <c r="J160" s="131">
        <f t="shared" si="10"/>
        <v>0</v>
      </c>
      <c r="K160" s="132"/>
      <c r="L160" s="25"/>
      <c r="M160" s="133" t="s">
        <v>1</v>
      </c>
      <c r="N160" s="134" t="s">
        <v>35</v>
      </c>
      <c r="O160" s="135">
        <v>0</v>
      </c>
      <c r="P160" s="135">
        <f t="shared" si="11"/>
        <v>0</v>
      </c>
      <c r="Q160" s="135">
        <v>0</v>
      </c>
      <c r="R160" s="135">
        <f t="shared" si="12"/>
        <v>0</v>
      </c>
      <c r="S160" s="135">
        <v>0</v>
      </c>
      <c r="T160" s="136">
        <f t="shared" si="13"/>
        <v>0</v>
      </c>
      <c r="AR160" s="137" t="s">
        <v>129</v>
      </c>
      <c r="AT160" s="137" t="s">
        <v>125</v>
      </c>
      <c r="AU160" s="137" t="s">
        <v>80</v>
      </c>
      <c r="AY160" s="13" t="s">
        <v>122</v>
      </c>
      <c r="BE160" s="138">
        <f t="shared" si="14"/>
        <v>0</v>
      </c>
      <c r="BF160" s="138">
        <f t="shared" si="15"/>
        <v>0</v>
      </c>
      <c r="BG160" s="138">
        <f t="shared" si="16"/>
        <v>0</v>
      </c>
      <c r="BH160" s="138">
        <f t="shared" si="17"/>
        <v>0</v>
      </c>
      <c r="BI160" s="138">
        <f t="shared" si="18"/>
        <v>0</v>
      </c>
      <c r="BJ160" s="13" t="s">
        <v>78</v>
      </c>
      <c r="BK160" s="138">
        <f t="shared" si="19"/>
        <v>0</v>
      </c>
      <c r="BL160" s="13" t="s">
        <v>129</v>
      </c>
      <c r="BM160" s="137" t="s">
        <v>217</v>
      </c>
    </row>
    <row r="161" spans="2:65" s="11" customFormat="1" ht="22.9" customHeight="1">
      <c r="B161" s="114"/>
      <c r="D161" s="115" t="s">
        <v>69</v>
      </c>
      <c r="E161" s="123" t="s">
        <v>218</v>
      </c>
      <c r="F161" s="123" t="s">
        <v>219</v>
      </c>
      <c r="J161" s="124">
        <f>BK161</f>
        <v>0</v>
      </c>
      <c r="L161" s="114"/>
      <c r="M161" s="118"/>
      <c r="P161" s="119">
        <f>SUM(P162:P191)</f>
        <v>24.78</v>
      </c>
      <c r="R161" s="119">
        <f>SUM(R162:R191)</f>
        <v>5.5951514000000006E-3</v>
      </c>
      <c r="T161" s="120">
        <f>SUM(T162:T191)</f>
        <v>0.20933000000000002</v>
      </c>
      <c r="AR161" s="115" t="s">
        <v>80</v>
      </c>
      <c r="AT161" s="121" t="s">
        <v>69</v>
      </c>
      <c r="AU161" s="121" t="s">
        <v>78</v>
      </c>
      <c r="AY161" s="115" t="s">
        <v>122</v>
      </c>
      <c r="BK161" s="122">
        <f>SUM(BK162:BK191)</f>
        <v>0</v>
      </c>
    </row>
    <row r="162" spans="2:65" s="1" customFormat="1" ht="16.5" customHeight="1">
      <c r="B162" s="125"/>
      <c r="C162" s="126" t="s">
        <v>217</v>
      </c>
      <c r="D162" s="126" t="s">
        <v>125</v>
      </c>
      <c r="E162" s="127" t="s">
        <v>536</v>
      </c>
      <c r="F162" s="128" t="s">
        <v>537</v>
      </c>
      <c r="G162" s="129" t="s">
        <v>222</v>
      </c>
      <c r="H162" s="130">
        <v>3</v>
      </c>
      <c r="I162" s="131"/>
      <c r="J162" s="131">
        <f t="shared" ref="J162:J191" si="20">ROUND(I162*H162,1)</f>
        <v>0</v>
      </c>
      <c r="K162" s="132"/>
      <c r="L162" s="25"/>
      <c r="M162" s="133" t="s">
        <v>1</v>
      </c>
      <c r="N162" s="134" t="s">
        <v>35</v>
      </c>
      <c r="O162" s="135">
        <v>0.54800000000000004</v>
      </c>
      <c r="P162" s="135">
        <f t="shared" ref="P162:P191" si="21">O162*H162</f>
        <v>1.6440000000000001</v>
      </c>
      <c r="Q162" s="135">
        <v>0</v>
      </c>
      <c r="R162" s="135">
        <f t="shared" ref="R162:R191" si="22">Q162*H162</f>
        <v>0</v>
      </c>
      <c r="S162" s="135">
        <v>1.933E-2</v>
      </c>
      <c r="T162" s="136">
        <f t="shared" ref="T162:T191" si="23">S162*H162</f>
        <v>5.799E-2</v>
      </c>
      <c r="AR162" s="137" t="s">
        <v>161</v>
      </c>
      <c r="AT162" s="137" t="s">
        <v>125</v>
      </c>
      <c r="AU162" s="137" t="s">
        <v>80</v>
      </c>
      <c r="AY162" s="13" t="s">
        <v>122</v>
      </c>
      <c r="BE162" s="138">
        <f t="shared" ref="BE162:BE191" si="24">IF(N162="základní",J162,0)</f>
        <v>0</v>
      </c>
      <c r="BF162" s="138">
        <f t="shared" ref="BF162:BF191" si="25">IF(N162="snížená",J162,0)</f>
        <v>0</v>
      </c>
      <c r="BG162" s="138">
        <f t="shared" ref="BG162:BG191" si="26">IF(N162="zákl. přenesená",J162,0)</f>
        <v>0</v>
      </c>
      <c r="BH162" s="138">
        <f t="shared" ref="BH162:BH191" si="27">IF(N162="sníž. přenesená",J162,0)</f>
        <v>0</v>
      </c>
      <c r="BI162" s="138">
        <f t="shared" ref="BI162:BI191" si="28">IF(N162="nulová",J162,0)</f>
        <v>0</v>
      </c>
      <c r="BJ162" s="13" t="s">
        <v>78</v>
      </c>
      <c r="BK162" s="138">
        <f t="shared" ref="BK162:BK191" si="29">ROUND(I162*H162,1)</f>
        <v>0</v>
      </c>
      <c r="BL162" s="13" t="s">
        <v>161</v>
      </c>
      <c r="BM162" s="137" t="s">
        <v>608</v>
      </c>
    </row>
    <row r="163" spans="2:65" s="1" customFormat="1" ht="24.2" customHeight="1">
      <c r="B163" s="125"/>
      <c r="C163" s="126" t="s">
        <v>223</v>
      </c>
      <c r="D163" s="126" t="s">
        <v>125</v>
      </c>
      <c r="E163" s="127" t="s">
        <v>609</v>
      </c>
      <c r="F163" s="128" t="s">
        <v>610</v>
      </c>
      <c r="G163" s="129" t="s">
        <v>222</v>
      </c>
      <c r="H163" s="130">
        <v>10</v>
      </c>
      <c r="I163" s="131"/>
      <c r="J163" s="131">
        <f t="shared" si="20"/>
        <v>0</v>
      </c>
      <c r="K163" s="132"/>
      <c r="L163" s="25"/>
      <c r="M163" s="133" t="s">
        <v>1</v>
      </c>
      <c r="N163" s="134" t="s">
        <v>35</v>
      </c>
      <c r="O163" s="135">
        <v>0.22700000000000001</v>
      </c>
      <c r="P163" s="135">
        <f t="shared" si="21"/>
        <v>2.27</v>
      </c>
      <c r="Q163" s="135">
        <v>0</v>
      </c>
      <c r="R163" s="135">
        <f t="shared" si="22"/>
        <v>0</v>
      </c>
      <c r="S163" s="135">
        <v>1.107E-2</v>
      </c>
      <c r="T163" s="136">
        <f t="shared" si="23"/>
        <v>0.11069999999999999</v>
      </c>
      <c r="AR163" s="137" t="s">
        <v>129</v>
      </c>
      <c r="AT163" s="137" t="s">
        <v>125</v>
      </c>
      <c r="AU163" s="137" t="s">
        <v>80</v>
      </c>
      <c r="AY163" s="13" t="s">
        <v>122</v>
      </c>
      <c r="BE163" s="138">
        <f t="shared" si="24"/>
        <v>0</v>
      </c>
      <c r="BF163" s="138">
        <f t="shared" si="25"/>
        <v>0</v>
      </c>
      <c r="BG163" s="138">
        <f t="shared" si="26"/>
        <v>0</v>
      </c>
      <c r="BH163" s="138">
        <f t="shared" si="27"/>
        <v>0</v>
      </c>
      <c r="BI163" s="138">
        <f t="shared" si="28"/>
        <v>0</v>
      </c>
      <c r="BJ163" s="13" t="s">
        <v>78</v>
      </c>
      <c r="BK163" s="138">
        <f t="shared" si="29"/>
        <v>0</v>
      </c>
      <c r="BL163" s="13" t="s">
        <v>129</v>
      </c>
      <c r="BM163" s="137" t="s">
        <v>227</v>
      </c>
    </row>
    <row r="164" spans="2:65" s="1" customFormat="1" ht="16.5" customHeight="1">
      <c r="B164" s="125"/>
      <c r="C164" s="126" t="s">
        <v>227</v>
      </c>
      <c r="D164" s="126" t="s">
        <v>125</v>
      </c>
      <c r="E164" s="127" t="s">
        <v>224</v>
      </c>
      <c r="F164" s="128" t="s">
        <v>225</v>
      </c>
      <c r="G164" s="129" t="s">
        <v>222</v>
      </c>
      <c r="H164" s="130">
        <v>2</v>
      </c>
      <c r="I164" s="131"/>
      <c r="J164" s="131">
        <f t="shared" si="20"/>
        <v>0</v>
      </c>
      <c r="K164" s="132"/>
      <c r="L164" s="25"/>
      <c r="M164" s="133" t="s">
        <v>1</v>
      </c>
      <c r="N164" s="134" t="s">
        <v>35</v>
      </c>
      <c r="O164" s="135">
        <v>0.36199999999999999</v>
      </c>
      <c r="P164" s="135">
        <f t="shared" si="21"/>
        <v>0.72399999999999998</v>
      </c>
      <c r="Q164" s="135">
        <v>0</v>
      </c>
      <c r="R164" s="135">
        <f t="shared" si="22"/>
        <v>0</v>
      </c>
      <c r="S164" s="135">
        <v>1.9460000000000002E-2</v>
      </c>
      <c r="T164" s="136">
        <f t="shared" si="23"/>
        <v>3.8920000000000003E-2</v>
      </c>
      <c r="AR164" s="137" t="s">
        <v>129</v>
      </c>
      <c r="AT164" s="137" t="s">
        <v>125</v>
      </c>
      <c r="AU164" s="137" t="s">
        <v>80</v>
      </c>
      <c r="AY164" s="13" t="s">
        <v>122</v>
      </c>
      <c r="BE164" s="138">
        <f t="shared" si="24"/>
        <v>0</v>
      </c>
      <c r="BF164" s="138">
        <f t="shared" si="25"/>
        <v>0</v>
      </c>
      <c r="BG164" s="138">
        <f t="shared" si="26"/>
        <v>0</v>
      </c>
      <c r="BH164" s="138">
        <f t="shared" si="27"/>
        <v>0</v>
      </c>
      <c r="BI164" s="138">
        <f t="shared" si="28"/>
        <v>0</v>
      </c>
      <c r="BJ164" s="13" t="s">
        <v>78</v>
      </c>
      <c r="BK164" s="138">
        <f t="shared" si="29"/>
        <v>0</v>
      </c>
      <c r="BL164" s="13" t="s">
        <v>129</v>
      </c>
      <c r="BM164" s="137" t="s">
        <v>226</v>
      </c>
    </row>
    <row r="165" spans="2:65" s="1" customFormat="1" ht="16.5" customHeight="1">
      <c r="B165" s="125"/>
      <c r="C165" s="126" t="s">
        <v>226</v>
      </c>
      <c r="D165" s="126" t="s">
        <v>125</v>
      </c>
      <c r="E165" s="127" t="s">
        <v>228</v>
      </c>
      <c r="F165" s="128" t="s">
        <v>229</v>
      </c>
      <c r="G165" s="129" t="s">
        <v>222</v>
      </c>
      <c r="H165" s="130">
        <v>2</v>
      </c>
      <c r="I165" s="131"/>
      <c r="J165" s="131">
        <f t="shared" si="20"/>
        <v>0</v>
      </c>
      <c r="K165" s="132"/>
      <c r="L165" s="25"/>
      <c r="M165" s="133" t="s">
        <v>1</v>
      </c>
      <c r="N165" s="134" t="s">
        <v>35</v>
      </c>
      <c r="O165" s="135">
        <v>0.222</v>
      </c>
      <c r="P165" s="135">
        <f t="shared" si="21"/>
        <v>0.44400000000000001</v>
      </c>
      <c r="Q165" s="135">
        <v>0</v>
      </c>
      <c r="R165" s="135">
        <f t="shared" si="22"/>
        <v>0</v>
      </c>
      <c r="S165" s="135">
        <v>8.5999999999999998E-4</v>
      </c>
      <c r="T165" s="136">
        <f t="shared" si="23"/>
        <v>1.72E-3</v>
      </c>
      <c r="AR165" s="137" t="s">
        <v>129</v>
      </c>
      <c r="AT165" s="137" t="s">
        <v>125</v>
      </c>
      <c r="AU165" s="137" t="s">
        <v>80</v>
      </c>
      <c r="AY165" s="13" t="s">
        <v>122</v>
      </c>
      <c r="BE165" s="138">
        <f t="shared" si="24"/>
        <v>0</v>
      </c>
      <c r="BF165" s="138">
        <f t="shared" si="25"/>
        <v>0</v>
      </c>
      <c r="BG165" s="138">
        <f t="shared" si="26"/>
        <v>0</v>
      </c>
      <c r="BH165" s="138">
        <f t="shared" si="27"/>
        <v>0</v>
      </c>
      <c r="BI165" s="138">
        <f t="shared" si="28"/>
        <v>0</v>
      </c>
      <c r="BJ165" s="13" t="s">
        <v>78</v>
      </c>
      <c r="BK165" s="138">
        <f t="shared" si="29"/>
        <v>0</v>
      </c>
      <c r="BL165" s="13" t="s">
        <v>129</v>
      </c>
      <c r="BM165" s="137" t="s">
        <v>230</v>
      </c>
    </row>
    <row r="166" spans="2:65" s="1" customFormat="1" ht="16.5" customHeight="1">
      <c r="B166" s="125"/>
      <c r="C166" s="126" t="s">
        <v>234</v>
      </c>
      <c r="D166" s="126" t="s">
        <v>125</v>
      </c>
      <c r="E166" s="127" t="s">
        <v>231</v>
      </c>
      <c r="F166" s="128" t="s">
        <v>232</v>
      </c>
      <c r="G166" s="129" t="s">
        <v>135</v>
      </c>
      <c r="H166" s="130">
        <v>3</v>
      </c>
      <c r="I166" s="131"/>
      <c r="J166" s="131">
        <f t="shared" si="20"/>
        <v>0</v>
      </c>
      <c r="K166" s="132"/>
      <c r="L166" s="25"/>
      <c r="M166" s="133" t="s">
        <v>1</v>
      </c>
      <c r="N166" s="134" t="s">
        <v>35</v>
      </c>
      <c r="O166" s="135">
        <v>0</v>
      </c>
      <c r="P166" s="135">
        <f t="shared" si="21"/>
        <v>0</v>
      </c>
      <c r="Q166" s="135">
        <v>0</v>
      </c>
      <c r="R166" s="135">
        <f t="shared" si="22"/>
        <v>0</v>
      </c>
      <c r="S166" s="135">
        <v>0</v>
      </c>
      <c r="T166" s="136">
        <f t="shared" si="23"/>
        <v>0</v>
      </c>
      <c r="AR166" s="137" t="s">
        <v>129</v>
      </c>
      <c r="AT166" s="137" t="s">
        <v>125</v>
      </c>
      <c r="AU166" s="137" t="s">
        <v>80</v>
      </c>
      <c r="AY166" s="13" t="s">
        <v>122</v>
      </c>
      <c r="BE166" s="138">
        <f t="shared" si="24"/>
        <v>0</v>
      </c>
      <c r="BF166" s="138">
        <f t="shared" si="25"/>
        <v>0</v>
      </c>
      <c r="BG166" s="138">
        <f t="shared" si="26"/>
        <v>0</v>
      </c>
      <c r="BH166" s="138">
        <f t="shared" si="27"/>
        <v>0</v>
      </c>
      <c r="BI166" s="138">
        <f t="shared" si="28"/>
        <v>0</v>
      </c>
      <c r="BJ166" s="13" t="s">
        <v>78</v>
      </c>
      <c r="BK166" s="138">
        <f t="shared" si="29"/>
        <v>0</v>
      </c>
      <c r="BL166" s="13" t="s">
        <v>129</v>
      </c>
      <c r="BM166" s="137" t="s">
        <v>233</v>
      </c>
    </row>
    <row r="167" spans="2:65" s="1" customFormat="1" ht="16.5" customHeight="1">
      <c r="B167" s="125"/>
      <c r="C167" s="126" t="s">
        <v>230</v>
      </c>
      <c r="D167" s="126" t="s">
        <v>125</v>
      </c>
      <c r="E167" s="127" t="s">
        <v>611</v>
      </c>
      <c r="F167" s="128" t="s">
        <v>612</v>
      </c>
      <c r="G167" s="129" t="s">
        <v>135</v>
      </c>
      <c r="H167" s="130">
        <v>10</v>
      </c>
      <c r="I167" s="131"/>
      <c r="J167" s="131">
        <f t="shared" si="20"/>
        <v>0</v>
      </c>
      <c r="K167" s="132"/>
      <c r="L167" s="25"/>
      <c r="M167" s="133" t="s">
        <v>1</v>
      </c>
      <c r="N167" s="134" t="s">
        <v>35</v>
      </c>
      <c r="O167" s="135">
        <v>1.5</v>
      </c>
      <c r="P167" s="135">
        <f t="shared" si="21"/>
        <v>15</v>
      </c>
      <c r="Q167" s="135">
        <v>7.9313200000000005E-5</v>
      </c>
      <c r="R167" s="135">
        <f t="shared" si="22"/>
        <v>7.9313199999999999E-4</v>
      </c>
      <c r="S167" s="135">
        <v>0</v>
      </c>
      <c r="T167" s="136">
        <f t="shared" si="23"/>
        <v>0</v>
      </c>
      <c r="AR167" s="137" t="s">
        <v>129</v>
      </c>
      <c r="AT167" s="137" t="s">
        <v>125</v>
      </c>
      <c r="AU167" s="137" t="s">
        <v>80</v>
      </c>
      <c r="AY167" s="13" t="s">
        <v>122</v>
      </c>
      <c r="BE167" s="138">
        <f t="shared" si="24"/>
        <v>0</v>
      </c>
      <c r="BF167" s="138">
        <f t="shared" si="25"/>
        <v>0</v>
      </c>
      <c r="BG167" s="138">
        <f t="shared" si="26"/>
        <v>0</v>
      </c>
      <c r="BH167" s="138">
        <f t="shared" si="27"/>
        <v>0</v>
      </c>
      <c r="BI167" s="138">
        <f t="shared" si="28"/>
        <v>0</v>
      </c>
      <c r="BJ167" s="13" t="s">
        <v>78</v>
      </c>
      <c r="BK167" s="138">
        <f t="shared" si="29"/>
        <v>0</v>
      </c>
      <c r="BL167" s="13" t="s">
        <v>129</v>
      </c>
      <c r="BM167" s="137" t="s">
        <v>245</v>
      </c>
    </row>
    <row r="168" spans="2:65" s="1" customFormat="1" ht="21.75" customHeight="1">
      <c r="B168" s="125"/>
      <c r="C168" s="126" t="s">
        <v>233</v>
      </c>
      <c r="D168" s="126" t="s">
        <v>125</v>
      </c>
      <c r="E168" s="127" t="s">
        <v>235</v>
      </c>
      <c r="F168" s="128" t="s">
        <v>236</v>
      </c>
      <c r="G168" s="129" t="s">
        <v>222</v>
      </c>
      <c r="H168" s="130">
        <v>2</v>
      </c>
      <c r="I168" s="131"/>
      <c r="J168" s="131">
        <f t="shared" si="20"/>
        <v>0</v>
      </c>
      <c r="K168" s="132"/>
      <c r="L168" s="25"/>
      <c r="M168" s="133" t="s">
        <v>1</v>
      </c>
      <c r="N168" s="134" t="s">
        <v>35</v>
      </c>
      <c r="O168" s="135">
        <v>1.1000000000000001</v>
      </c>
      <c r="P168" s="135">
        <f t="shared" si="21"/>
        <v>2.2000000000000002</v>
      </c>
      <c r="Q168" s="135">
        <v>1.7285897E-3</v>
      </c>
      <c r="R168" s="135">
        <f t="shared" si="22"/>
        <v>3.4571794E-3</v>
      </c>
      <c r="S168" s="135">
        <v>0</v>
      </c>
      <c r="T168" s="136">
        <f t="shared" si="23"/>
        <v>0</v>
      </c>
      <c r="AR168" s="137" t="s">
        <v>129</v>
      </c>
      <c r="AT168" s="137" t="s">
        <v>125</v>
      </c>
      <c r="AU168" s="137" t="s">
        <v>80</v>
      </c>
      <c r="AY168" s="13" t="s">
        <v>122</v>
      </c>
      <c r="BE168" s="138">
        <f t="shared" si="24"/>
        <v>0</v>
      </c>
      <c r="BF168" s="138">
        <f t="shared" si="25"/>
        <v>0</v>
      </c>
      <c r="BG168" s="138">
        <f t="shared" si="26"/>
        <v>0</v>
      </c>
      <c r="BH168" s="138">
        <f t="shared" si="27"/>
        <v>0</v>
      </c>
      <c r="BI168" s="138">
        <f t="shared" si="28"/>
        <v>0</v>
      </c>
      <c r="BJ168" s="13" t="s">
        <v>78</v>
      </c>
      <c r="BK168" s="138">
        <f t="shared" si="29"/>
        <v>0</v>
      </c>
      <c r="BL168" s="13" t="s">
        <v>129</v>
      </c>
      <c r="BM168" s="137" t="s">
        <v>237</v>
      </c>
    </row>
    <row r="169" spans="2:65" s="1" customFormat="1" ht="16.5" customHeight="1">
      <c r="B169" s="125"/>
      <c r="C169" s="126" t="s">
        <v>245</v>
      </c>
      <c r="D169" s="126" t="s">
        <v>125</v>
      </c>
      <c r="E169" s="127" t="s">
        <v>238</v>
      </c>
      <c r="F169" s="128" t="s">
        <v>239</v>
      </c>
      <c r="G169" s="129" t="s">
        <v>240</v>
      </c>
      <c r="H169" s="130">
        <v>2</v>
      </c>
      <c r="I169" s="131"/>
      <c r="J169" s="131">
        <f t="shared" si="20"/>
        <v>0</v>
      </c>
      <c r="K169" s="132"/>
      <c r="L169" s="25"/>
      <c r="M169" s="133" t="s">
        <v>1</v>
      </c>
      <c r="N169" s="134" t="s">
        <v>35</v>
      </c>
      <c r="O169" s="135">
        <v>0</v>
      </c>
      <c r="P169" s="135">
        <f t="shared" si="21"/>
        <v>0</v>
      </c>
      <c r="Q169" s="135">
        <v>0</v>
      </c>
      <c r="R169" s="135">
        <f t="shared" si="22"/>
        <v>0</v>
      </c>
      <c r="S169" s="135">
        <v>0</v>
      </c>
      <c r="T169" s="136">
        <f t="shared" si="23"/>
        <v>0</v>
      </c>
      <c r="AR169" s="137" t="s">
        <v>129</v>
      </c>
      <c r="AT169" s="137" t="s">
        <v>125</v>
      </c>
      <c r="AU169" s="137" t="s">
        <v>80</v>
      </c>
      <c r="AY169" s="13" t="s">
        <v>122</v>
      </c>
      <c r="BE169" s="138">
        <f t="shared" si="24"/>
        <v>0</v>
      </c>
      <c r="BF169" s="138">
        <f t="shared" si="25"/>
        <v>0</v>
      </c>
      <c r="BG169" s="138">
        <f t="shared" si="26"/>
        <v>0</v>
      </c>
      <c r="BH169" s="138">
        <f t="shared" si="27"/>
        <v>0</v>
      </c>
      <c r="BI169" s="138">
        <f t="shared" si="28"/>
        <v>0</v>
      </c>
      <c r="BJ169" s="13" t="s">
        <v>78</v>
      </c>
      <c r="BK169" s="138">
        <f t="shared" si="29"/>
        <v>0</v>
      </c>
      <c r="BL169" s="13" t="s">
        <v>129</v>
      </c>
      <c r="BM169" s="137" t="s">
        <v>241</v>
      </c>
    </row>
    <row r="170" spans="2:65" s="1" customFormat="1" ht="16.5" customHeight="1">
      <c r="B170" s="125"/>
      <c r="C170" s="126" t="s">
        <v>237</v>
      </c>
      <c r="D170" s="126" t="s">
        <v>125</v>
      </c>
      <c r="E170" s="127" t="s">
        <v>242</v>
      </c>
      <c r="F170" s="128" t="s">
        <v>243</v>
      </c>
      <c r="G170" s="129" t="s">
        <v>135</v>
      </c>
      <c r="H170" s="130">
        <v>2</v>
      </c>
      <c r="I170" s="131"/>
      <c r="J170" s="131">
        <f t="shared" si="20"/>
        <v>0</v>
      </c>
      <c r="K170" s="132"/>
      <c r="L170" s="25"/>
      <c r="M170" s="133" t="s">
        <v>1</v>
      </c>
      <c r="N170" s="134" t="s">
        <v>35</v>
      </c>
      <c r="O170" s="135">
        <v>0.32</v>
      </c>
      <c r="P170" s="135">
        <f t="shared" si="21"/>
        <v>0.64</v>
      </c>
      <c r="Q170" s="135">
        <v>3.9140000000000001E-5</v>
      </c>
      <c r="R170" s="135">
        <f t="shared" si="22"/>
        <v>7.8280000000000003E-5</v>
      </c>
      <c r="S170" s="135">
        <v>0</v>
      </c>
      <c r="T170" s="136">
        <f t="shared" si="23"/>
        <v>0</v>
      </c>
      <c r="AR170" s="137" t="s">
        <v>129</v>
      </c>
      <c r="AT170" s="137" t="s">
        <v>125</v>
      </c>
      <c r="AU170" s="137" t="s">
        <v>80</v>
      </c>
      <c r="AY170" s="13" t="s">
        <v>122</v>
      </c>
      <c r="BE170" s="138">
        <f t="shared" si="24"/>
        <v>0</v>
      </c>
      <c r="BF170" s="138">
        <f t="shared" si="25"/>
        <v>0</v>
      </c>
      <c r="BG170" s="138">
        <f t="shared" si="26"/>
        <v>0</v>
      </c>
      <c r="BH170" s="138">
        <f t="shared" si="27"/>
        <v>0</v>
      </c>
      <c r="BI170" s="138">
        <f t="shared" si="28"/>
        <v>0</v>
      </c>
      <c r="BJ170" s="13" t="s">
        <v>78</v>
      </c>
      <c r="BK170" s="138">
        <f t="shared" si="29"/>
        <v>0</v>
      </c>
      <c r="BL170" s="13" t="s">
        <v>129</v>
      </c>
      <c r="BM170" s="137" t="s">
        <v>244</v>
      </c>
    </row>
    <row r="171" spans="2:65" s="1" customFormat="1" ht="24.2" customHeight="1">
      <c r="B171" s="125"/>
      <c r="C171" s="126" t="s">
        <v>241</v>
      </c>
      <c r="D171" s="126" t="s">
        <v>125</v>
      </c>
      <c r="E171" s="127" t="s">
        <v>246</v>
      </c>
      <c r="F171" s="128" t="s">
        <v>247</v>
      </c>
      <c r="G171" s="129" t="s">
        <v>248</v>
      </c>
      <c r="H171" s="130">
        <v>0.1</v>
      </c>
      <c r="I171" s="131"/>
      <c r="J171" s="131">
        <f t="shared" si="20"/>
        <v>0</v>
      </c>
      <c r="K171" s="132"/>
      <c r="L171" s="25"/>
      <c r="M171" s="133" t="s">
        <v>1</v>
      </c>
      <c r="N171" s="134" t="s">
        <v>35</v>
      </c>
      <c r="O171" s="135">
        <v>0</v>
      </c>
      <c r="P171" s="135">
        <f t="shared" si="21"/>
        <v>0</v>
      </c>
      <c r="Q171" s="135">
        <v>0</v>
      </c>
      <c r="R171" s="135">
        <f t="shared" si="22"/>
        <v>0</v>
      </c>
      <c r="S171" s="135">
        <v>0</v>
      </c>
      <c r="T171" s="136">
        <f t="shared" si="23"/>
        <v>0</v>
      </c>
      <c r="AR171" s="137" t="s">
        <v>129</v>
      </c>
      <c r="AT171" s="137" t="s">
        <v>125</v>
      </c>
      <c r="AU171" s="137" t="s">
        <v>80</v>
      </c>
      <c r="AY171" s="13" t="s">
        <v>122</v>
      </c>
      <c r="BE171" s="138">
        <f t="shared" si="24"/>
        <v>0</v>
      </c>
      <c r="BF171" s="138">
        <f t="shared" si="25"/>
        <v>0</v>
      </c>
      <c r="BG171" s="138">
        <f t="shared" si="26"/>
        <v>0</v>
      </c>
      <c r="BH171" s="138">
        <f t="shared" si="27"/>
        <v>0</v>
      </c>
      <c r="BI171" s="138">
        <f t="shared" si="28"/>
        <v>0</v>
      </c>
      <c r="BJ171" s="13" t="s">
        <v>78</v>
      </c>
      <c r="BK171" s="138">
        <f t="shared" si="29"/>
        <v>0</v>
      </c>
      <c r="BL171" s="13" t="s">
        <v>129</v>
      </c>
      <c r="BM171" s="137" t="s">
        <v>249</v>
      </c>
    </row>
    <row r="172" spans="2:65" s="1" customFormat="1" ht="16.5" customHeight="1">
      <c r="B172" s="125"/>
      <c r="C172" s="126" t="s">
        <v>244</v>
      </c>
      <c r="D172" s="126" t="s">
        <v>125</v>
      </c>
      <c r="E172" s="127" t="s">
        <v>250</v>
      </c>
      <c r="F172" s="128" t="s">
        <v>251</v>
      </c>
      <c r="G172" s="129" t="s">
        <v>222</v>
      </c>
      <c r="H172" s="130">
        <v>4</v>
      </c>
      <c r="I172" s="131"/>
      <c r="J172" s="131">
        <f t="shared" si="20"/>
        <v>0</v>
      </c>
      <c r="K172" s="132"/>
      <c r="L172" s="25"/>
      <c r="M172" s="133" t="s">
        <v>1</v>
      </c>
      <c r="N172" s="134" t="s">
        <v>35</v>
      </c>
      <c r="O172" s="135">
        <v>0.22700000000000001</v>
      </c>
      <c r="P172" s="135">
        <f t="shared" si="21"/>
        <v>0.90800000000000003</v>
      </c>
      <c r="Q172" s="135">
        <v>2.3913999999999999E-4</v>
      </c>
      <c r="R172" s="135">
        <f t="shared" si="22"/>
        <v>9.5655999999999996E-4</v>
      </c>
      <c r="S172" s="135">
        <v>0</v>
      </c>
      <c r="T172" s="136">
        <f t="shared" si="23"/>
        <v>0</v>
      </c>
      <c r="AR172" s="137" t="s">
        <v>129</v>
      </c>
      <c r="AT172" s="137" t="s">
        <v>125</v>
      </c>
      <c r="AU172" s="137" t="s">
        <v>80</v>
      </c>
      <c r="AY172" s="13" t="s">
        <v>122</v>
      </c>
      <c r="BE172" s="138">
        <f t="shared" si="24"/>
        <v>0</v>
      </c>
      <c r="BF172" s="138">
        <f t="shared" si="25"/>
        <v>0</v>
      </c>
      <c r="BG172" s="138">
        <f t="shared" si="26"/>
        <v>0</v>
      </c>
      <c r="BH172" s="138">
        <f t="shared" si="27"/>
        <v>0</v>
      </c>
      <c r="BI172" s="138">
        <f t="shared" si="28"/>
        <v>0</v>
      </c>
      <c r="BJ172" s="13" t="s">
        <v>78</v>
      </c>
      <c r="BK172" s="138">
        <f t="shared" si="29"/>
        <v>0</v>
      </c>
      <c r="BL172" s="13" t="s">
        <v>129</v>
      </c>
      <c r="BM172" s="137" t="s">
        <v>252</v>
      </c>
    </row>
    <row r="173" spans="2:65" s="1" customFormat="1" ht="16.5" customHeight="1">
      <c r="B173" s="125"/>
      <c r="C173" s="139" t="s">
        <v>261</v>
      </c>
      <c r="D173" s="139" t="s">
        <v>253</v>
      </c>
      <c r="E173" s="140" t="s">
        <v>539</v>
      </c>
      <c r="F173" s="141" t="s">
        <v>540</v>
      </c>
      <c r="G173" s="142" t="s">
        <v>240</v>
      </c>
      <c r="H173" s="143">
        <v>2</v>
      </c>
      <c r="I173" s="144"/>
      <c r="J173" s="144">
        <f t="shared" si="20"/>
        <v>0</v>
      </c>
      <c r="K173" s="145"/>
      <c r="L173" s="146"/>
      <c r="M173" s="147" t="s">
        <v>1</v>
      </c>
      <c r="N173" s="148" t="s">
        <v>35</v>
      </c>
      <c r="O173" s="135">
        <v>0</v>
      </c>
      <c r="P173" s="135">
        <f t="shared" si="21"/>
        <v>0</v>
      </c>
      <c r="Q173" s="135">
        <v>0</v>
      </c>
      <c r="R173" s="135">
        <f t="shared" si="22"/>
        <v>0</v>
      </c>
      <c r="S173" s="135">
        <v>0</v>
      </c>
      <c r="T173" s="136">
        <f t="shared" si="23"/>
        <v>0</v>
      </c>
      <c r="AR173" s="137" t="s">
        <v>148</v>
      </c>
      <c r="AT173" s="137" t="s">
        <v>253</v>
      </c>
      <c r="AU173" s="137" t="s">
        <v>80</v>
      </c>
      <c r="AY173" s="13" t="s">
        <v>122</v>
      </c>
      <c r="BE173" s="138">
        <f t="shared" si="24"/>
        <v>0</v>
      </c>
      <c r="BF173" s="138">
        <f t="shared" si="25"/>
        <v>0</v>
      </c>
      <c r="BG173" s="138">
        <f t="shared" si="26"/>
        <v>0</v>
      </c>
      <c r="BH173" s="138">
        <f t="shared" si="27"/>
        <v>0</v>
      </c>
      <c r="BI173" s="138">
        <f t="shared" si="28"/>
        <v>0</v>
      </c>
      <c r="BJ173" s="13" t="s">
        <v>78</v>
      </c>
      <c r="BK173" s="138">
        <f t="shared" si="29"/>
        <v>0</v>
      </c>
      <c r="BL173" s="13" t="s">
        <v>129</v>
      </c>
      <c r="BM173" s="137" t="s">
        <v>613</v>
      </c>
    </row>
    <row r="174" spans="2:65" s="1" customFormat="1" ht="16.5" customHeight="1">
      <c r="B174" s="125"/>
      <c r="C174" s="139" t="s">
        <v>265</v>
      </c>
      <c r="D174" s="139" t="s">
        <v>253</v>
      </c>
      <c r="E174" s="140" t="s">
        <v>542</v>
      </c>
      <c r="F174" s="141" t="s">
        <v>543</v>
      </c>
      <c r="G174" s="142" t="s">
        <v>240</v>
      </c>
      <c r="H174" s="143">
        <v>2</v>
      </c>
      <c r="I174" s="144"/>
      <c r="J174" s="144">
        <f t="shared" si="20"/>
        <v>0</v>
      </c>
      <c r="K174" s="145"/>
      <c r="L174" s="146"/>
      <c r="M174" s="147" t="s">
        <v>1</v>
      </c>
      <c r="N174" s="148" t="s">
        <v>35</v>
      </c>
      <c r="O174" s="135">
        <v>0</v>
      </c>
      <c r="P174" s="135">
        <f t="shared" si="21"/>
        <v>0</v>
      </c>
      <c r="Q174" s="135">
        <v>0</v>
      </c>
      <c r="R174" s="135">
        <f t="shared" si="22"/>
        <v>0</v>
      </c>
      <c r="S174" s="135">
        <v>0</v>
      </c>
      <c r="T174" s="136">
        <f t="shared" si="23"/>
        <v>0</v>
      </c>
      <c r="AR174" s="137" t="s">
        <v>148</v>
      </c>
      <c r="AT174" s="137" t="s">
        <v>253</v>
      </c>
      <c r="AU174" s="137" t="s">
        <v>80</v>
      </c>
      <c r="AY174" s="13" t="s">
        <v>122</v>
      </c>
      <c r="BE174" s="138">
        <f t="shared" si="24"/>
        <v>0</v>
      </c>
      <c r="BF174" s="138">
        <f t="shared" si="25"/>
        <v>0</v>
      </c>
      <c r="BG174" s="138">
        <f t="shared" si="26"/>
        <v>0</v>
      </c>
      <c r="BH174" s="138">
        <f t="shared" si="27"/>
        <v>0</v>
      </c>
      <c r="BI174" s="138">
        <f t="shared" si="28"/>
        <v>0</v>
      </c>
      <c r="BJ174" s="13" t="s">
        <v>78</v>
      </c>
      <c r="BK174" s="138">
        <f t="shared" si="29"/>
        <v>0</v>
      </c>
      <c r="BL174" s="13" t="s">
        <v>129</v>
      </c>
      <c r="BM174" s="137" t="s">
        <v>614</v>
      </c>
    </row>
    <row r="175" spans="2:65" s="1" customFormat="1" ht="33" customHeight="1">
      <c r="B175" s="125"/>
      <c r="C175" s="139" t="s">
        <v>249</v>
      </c>
      <c r="D175" s="139" t="s">
        <v>253</v>
      </c>
      <c r="E175" s="140" t="s">
        <v>615</v>
      </c>
      <c r="F175" s="141" t="s">
        <v>616</v>
      </c>
      <c r="G175" s="142" t="s">
        <v>240</v>
      </c>
      <c r="H175" s="143">
        <v>2</v>
      </c>
      <c r="I175" s="144"/>
      <c r="J175" s="144">
        <f t="shared" si="20"/>
        <v>0</v>
      </c>
      <c r="K175" s="145"/>
      <c r="L175" s="146"/>
      <c r="M175" s="147" t="s">
        <v>1</v>
      </c>
      <c r="N175" s="148" t="s">
        <v>35</v>
      </c>
      <c r="O175" s="135">
        <v>0</v>
      </c>
      <c r="P175" s="135">
        <f t="shared" si="21"/>
        <v>0</v>
      </c>
      <c r="Q175" s="135">
        <v>0</v>
      </c>
      <c r="R175" s="135">
        <f t="shared" si="22"/>
        <v>0</v>
      </c>
      <c r="S175" s="135">
        <v>0</v>
      </c>
      <c r="T175" s="136">
        <f t="shared" si="23"/>
        <v>0</v>
      </c>
      <c r="AR175" s="137" t="s">
        <v>148</v>
      </c>
      <c r="AT175" s="137" t="s">
        <v>253</v>
      </c>
      <c r="AU175" s="137" t="s">
        <v>80</v>
      </c>
      <c r="AY175" s="13" t="s">
        <v>122</v>
      </c>
      <c r="BE175" s="138">
        <f t="shared" si="24"/>
        <v>0</v>
      </c>
      <c r="BF175" s="138">
        <f t="shared" si="25"/>
        <v>0</v>
      </c>
      <c r="BG175" s="138">
        <f t="shared" si="26"/>
        <v>0</v>
      </c>
      <c r="BH175" s="138">
        <f t="shared" si="27"/>
        <v>0</v>
      </c>
      <c r="BI175" s="138">
        <f t="shared" si="28"/>
        <v>0</v>
      </c>
      <c r="BJ175" s="13" t="s">
        <v>78</v>
      </c>
      <c r="BK175" s="138">
        <f t="shared" si="29"/>
        <v>0</v>
      </c>
      <c r="BL175" s="13" t="s">
        <v>129</v>
      </c>
      <c r="BM175" s="137" t="s">
        <v>617</v>
      </c>
    </row>
    <row r="176" spans="2:65" s="1" customFormat="1" ht="16.5" customHeight="1">
      <c r="B176" s="125"/>
      <c r="C176" s="139" t="s">
        <v>252</v>
      </c>
      <c r="D176" s="139" t="s">
        <v>253</v>
      </c>
      <c r="E176" s="140" t="s">
        <v>548</v>
      </c>
      <c r="F176" s="141" t="s">
        <v>549</v>
      </c>
      <c r="G176" s="142" t="s">
        <v>240</v>
      </c>
      <c r="H176" s="143">
        <v>2</v>
      </c>
      <c r="I176" s="144"/>
      <c r="J176" s="144">
        <f t="shared" si="20"/>
        <v>0</v>
      </c>
      <c r="K176" s="145"/>
      <c r="L176" s="146"/>
      <c r="M176" s="147" t="s">
        <v>1</v>
      </c>
      <c r="N176" s="148" t="s">
        <v>35</v>
      </c>
      <c r="O176" s="135">
        <v>0</v>
      </c>
      <c r="P176" s="135">
        <f t="shared" si="21"/>
        <v>0</v>
      </c>
      <c r="Q176" s="135">
        <v>0</v>
      </c>
      <c r="R176" s="135">
        <f t="shared" si="22"/>
        <v>0</v>
      </c>
      <c r="S176" s="135">
        <v>0</v>
      </c>
      <c r="T176" s="136">
        <f t="shared" si="23"/>
        <v>0</v>
      </c>
      <c r="AR176" s="137" t="s">
        <v>148</v>
      </c>
      <c r="AT176" s="137" t="s">
        <v>253</v>
      </c>
      <c r="AU176" s="137" t="s">
        <v>80</v>
      </c>
      <c r="AY176" s="13" t="s">
        <v>122</v>
      </c>
      <c r="BE176" s="138">
        <f t="shared" si="24"/>
        <v>0</v>
      </c>
      <c r="BF176" s="138">
        <f t="shared" si="25"/>
        <v>0</v>
      </c>
      <c r="BG176" s="138">
        <f t="shared" si="26"/>
        <v>0</v>
      </c>
      <c r="BH176" s="138">
        <f t="shared" si="27"/>
        <v>0</v>
      </c>
      <c r="BI176" s="138">
        <f t="shared" si="28"/>
        <v>0</v>
      </c>
      <c r="BJ176" s="13" t="s">
        <v>78</v>
      </c>
      <c r="BK176" s="138">
        <f t="shared" si="29"/>
        <v>0</v>
      </c>
      <c r="BL176" s="13" t="s">
        <v>129</v>
      </c>
      <c r="BM176" s="137" t="s">
        <v>618</v>
      </c>
    </row>
    <row r="177" spans="2:65" s="1" customFormat="1" ht="16.5" customHeight="1">
      <c r="B177" s="125"/>
      <c r="C177" s="139" t="s">
        <v>275</v>
      </c>
      <c r="D177" s="139" t="s">
        <v>253</v>
      </c>
      <c r="E177" s="140" t="s">
        <v>262</v>
      </c>
      <c r="F177" s="141" t="s">
        <v>263</v>
      </c>
      <c r="G177" s="142" t="s">
        <v>240</v>
      </c>
      <c r="H177" s="143">
        <v>2</v>
      </c>
      <c r="I177" s="144"/>
      <c r="J177" s="144">
        <f t="shared" si="20"/>
        <v>0</v>
      </c>
      <c r="K177" s="145"/>
      <c r="L177" s="146"/>
      <c r="M177" s="147" t="s">
        <v>1</v>
      </c>
      <c r="N177" s="148" t="s">
        <v>35</v>
      </c>
      <c r="O177" s="135">
        <v>0</v>
      </c>
      <c r="P177" s="135">
        <f t="shared" si="21"/>
        <v>0</v>
      </c>
      <c r="Q177" s="135">
        <v>0</v>
      </c>
      <c r="R177" s="135">
        <f t="shared" si="22"/>
        <v>0</v>
      </c>
      <c r="S177" s="135">
        <v>0</v>
      </c>
      <c r="T177" s="136">
        <f t="shared" si="23"/>
        <v>0</v>
      </c>
      <c r="AR177" s="137" t="s">
        <v>148</v>
      </c>
      <c r="AT177" s="137" t="s">
        <v>253</v>
      </c>
      <c r="AU177" s="137" t="s">
        <v>80</v>
      </c>
      <c r="AY177" s="13" t="s">
        <v>122</v>
      </c>
      <c r="BE177" s="138">
        <f t="shared" si="24"/>
        <v>0</v>
      </c>
      <c r="BF177" s="138">
        <f t="shared" si="25"/>
        <v>0</v>
      </c>
      <c r="BG177" s="138">
        <f t="shared" si="26"/>
        <v>0</v>
      </c>
      <c r="BH177" s="138">
        <f t="shared" si="27"/>
        <v>0</v>
      </c>
      <c r="BI177" s="138">
        <f t="shared" si="28"/>
        <v>0</v>
      </c>
      <c r="BJ177" s="13" t="s">
        <v>78</v>
      </c>
      <c r="BK177" s="138">
        <f t="shared" si="29"/>
        <v>0</v>
      </c>
      <c r="BL177" s="13" t="s">
        <v>129</v>
      </c>
      <c r="BM177" s="137" t="s">
        <v>619</v>
      </c>
    </row>
    <row r="178" spans="2:65" s="1" customFormat="1" ht="21.75" customHeight="1">
      <c r="B178" s="125"/>
      <c r="C178" s="139" t="s">
        <v>279</v>
      </c>
      <c r="D178" s="139" t="s">
        <v>253</v>
      </c>
      <c r="E178" s="140" t="s">
        <v>269</v>
      </c>
      <c r="F178" s="141" t="s">
        <v>270</v>
      </c>
      <c r="G178" s="142" t="s">
        <v>240</v>
      </c>
      <c r="H178" s="143">
        <v>4</v>
      </c>
      <c r="I178" s="144"/>
      <c r="J178" s="144">
        <f t="shared" si="20"/>
        <v>0</v>
      </c>
      <c r="K178" s="145"/>
      <c r="L178" s="146"/>
      <c r="M178" s="147" t="s">
        <v>1</v>
      </c>
      <c r="N178" s="148" t="s">
        <v>35</v>
      </c>
      <c r="O178" s="135">
        <v>0</v>
      </c>
      <c r="P178" s="135">
        <f t="shared" si="21"/>
        <v>0</v>
      </c>
      <c r="Q178" s="135">
        <v>0</v>
      </c>
      <c r="R178" s="135">
        <f t="shared" si="22"/>
        <v>0</v>
      </c>
      <c r="S178" s="135">
        <v>0</v>
      </c>
      <c r="T178" s="136">
        <f t="shared" si="23"/>
        <v>0</v>
      </c>
      <c r="AR178" s="137" t="s">
        <v>148</v>
      </c>
      <c r="AT178" s="137" t="s">
        <v>253</v>
      </c>
      <c r="AU178" s="137" t="s">
        <v>80</v>
      </c>
      <c r="AY178" s="13" t="s">
        <v>122</v>
      </c>
      <c r="BE178" s="138">
        <f t="shared" si="24"/>
        <v>0</v>
      </c>
      <c r="BF178" s="138">
        <f t="shared" si="25"/>
        <v>0</v>
      </c>
      <c r="BG178" s="138">
        <f t="shared" si="26"/>
        <v>0</v>
      </c>
      <c r="BH178" s="138">
        <f t="shared" si="27"/>
        <v>0</v>
      </c>
      <c r="BI178" s="138">
        <f t="shared" si="28"/>
        <v>0</v>
      </c>
      <c r="BJ178" s="13" t="s">
        <v>78</v>
      </c>
      <c r="BK178" s="138">
        <f t="shared" si="29"/>
        <v>0</v>
      </c>
      <c r="BL178" s="13" t="s">
        <v>129</v>
      </c>
      <c r="BM178" s="137" t="s">
        <v>620</v>
      </c>
    </row>
    <row r="179" spans="2:65" s="1" customFormat="1" ht="16.5" customHeight="1">
      <c r="B179" s="125"/>
      <c r="C179" s="139" t="s">
        <v>283</v>
      </c>
      <c r="D179" s="139" t="s">
        <v>253</v>
      </c>
      <c r="E179" s="140" t="s">
        <v>553</v>
      </c>
      <c r="F179" s="141" t="s">
        <v>554</v>
      </c>
      <c r="G179" s="142" t="s">
        <v>240</v>
      </c>
      <c r="H179" s="143">
        <v>3</v>
      </c>
      <c r="I179" s="144"/>
      <c r="J179" s="144">
        <f t="shared" si="20"/>
        <v>0</v>
      </c>
      <c r="K179" s="145"/>
      <c r="L179" s="146"/>
      <c r="M179" s="147" t="s">
        <v>1</v>
      </c>
      <c r="N179" s="148" t="s">
        <v>35</v>
      </c>
      <c r="O179" s="135">
        <v>0</v>
      </c>
      <c r="P179" s="135">
        <f t="shared" si="21"/>
        <v>0</v>
      </c>
      <c r="Q179" s="135">
        <v>0</v>
      </c>
      <c r="R179" s="135">
        <f t="shared" si="22"/>
        <v>0</v>
      </c>
      <c r="S179" s="135">
        <v>0</v>
      </c>
      <c r="T179" s="136">
        <f t="shared" si="23"/>
        <v>0</v>
      </c>
      <c r="AR179" s="137" t="s">
        <v>148</v>
      </c>
      <c r="AT179" s="137" t="s">
        <v>253</v>
      </c>
      <c r="AU179" s="137" t="s">
        <v>80</v>
      </c>
      <c r="AY179" s="13" t="s">
        <v>122</v>
      </c>
      <c r="BE179" s="138">
        <f t="shared" si="24"/>
        <v>0</v>
      </c>
      <c r="BF179" s="138">
        <f t="shared" si="25"/>
        <v>0</v>
      </c>
      <c r="BG179" s="138">
        <f t="shared" si="26"/>
        <v>0</v>
      </c>
      <c r="BH179" s="138">
        <f t="shared" si="27"/>
        <v>0</v>
      </c>
      <c r="BI179" s="138">
        <f t="shared" si="28"/>
        <v>0</v>
      </c>
      <c r="BJ179" s="13" t="s">
        <v>78</v>
      </c>
      <c r="BK179" s="138">
        <f t="shared" si="29"/>
        <v>0</v>
      </c>
      <c r="BL179" s="13" t="s">
        <v>129</v>
      </c>
      <c r="BM179" s="137" t="s">
        <v>621</v>
      </c>
    </row>
    <row r="180" spans="2:65" s="1" customFormat="1" ht="16.5" customHeight="1">
      <c r="B180" s="125"/>
      <c r="C180" s="139" t="s">
        <v>287</v>
      </c>
      <c r="D180" s="139" t="s">
        <v>253</v>
      </c>
      <c r="E180" s="140" t="s">
        <v>556</v>
      </c>
      <c r="F180" s="141" t="s">
        <v>557</v>
      </c>
      <c r="G180" s="142" t="s">
        <v>240</v>
      </c>
      <c r="H180" s="143">
        <v>3</v>
      </c>
      <c r="I180" s="144"/>
      <c r="J180" s="144">
        <f t="shared" si="20"/>
        <v>0</v>
      </c>
      <c r="K180" s="145"/>
      <c r="L180" s="146"/>
      <c r="M180" s="147" t="s">
        <v>1</v>
      </c>
      <c r="N180" s="148" t="s">
        <v>35</v>
      </c>
      <c r="O180" s="135">
        <v>0</v>
      </c>
      <c r="P180" s="135">
        <f t="shared" si="21"/>
        <v>0</v>
      </c>
      <c r="Q180" s="135">
        <v>0</v>
      </c>
      <c r="R180" s="135">
        <f t="shared" si="22"/>
        <v>0</v>
      </c>
      <c r="S180" s="135">
        <v>0</v>
      </c>
      <c r="T180" s="136">
        <f t="shared" si="23"/>
        <v>0</v>
      </c>
      <c r="AR180" s="137" t="s">
        <v>148</v>
      </c>
      <c r="AT180" s="137" t="s">
        <v>253</v>
      </c>
      <c r="AU180" s="137" t="s">
        <v>80</v>
      </c>
      <c r="AY180" s="13" t="s">
        <v>122</v>
      </c>
      <c r="BE180" s="138">
        <f t="shared" si="24"/>
        <v>0</v>
      </c>
      <c r="BF180" s="138">
        <f t="shared" si="25"/>
        <v>0</v>
      </c>
      <c r="BG180" s="138">
        <f t="shared" si="26"/>
        <v>0</v>
      </c>
      <c r="BH180" s="138">
        <f t="shared" si="27"/>
        <v>0</v>
      </c>
      <c r="BI180" s="138">
        <f t="shared" si="28"/>
        <v>0</v>
      </c>
      <c r="BJ180" s="13" t="s">
        <v>78</v>
      </c>
      <c r="BK180" s="138">
        <f t="shared" si="29"/>
        <v>0</v>
      </c>
      <c r="BL180" s="13" t="s">
        <v>129</v>
      </c>
      <c r="BM180" s="137" t="s">
        <v>622</v>
      </c>
    </row>
    <row r="181" spans="2:65" s="1" customFormat="1" ht="24.2" customHeight="1">
      <c r="B181" s="125"/>
      <c r="C181" s="139" t="s">
        <v>291</v>
      </c>
      <c r="D181" s="139" t="s">
        <v>253</v>
      </c>
      <c r="E181" s="140" t="s">
        <v>623</v>
      </c>
      <c r="F181" s="141" t="s">
        <v>624</v>
      </c>
      <c r="G181" s="142" t="s">
        <v>240</v>
      </c>
      <c r="H181" s="143">
        <v>10</v>
      </c>
      <c r="I181" s="144"/>
      <c r="J181" s="144">
        <f t="shared" si="20"/>
        <v>0</v>
      </c>
      <c r="K181" s="145"/>
      <c r="L181" s="146"/>
      <c r="M181" s="147" t="s">
        <v>1</v>
      </c>
      <c r="N181" s="148" t="s">
        <v>35</v>
      </c>
      <c r="O181" s="135">
        <v>0</v>
      </c>
      <c r="P181" s="135">
        <f t="shared" si="21"/>
        <v>0</v>
      </c>
      <c r="Q181" s="135">
        <v>0</v>
      </c>
      <c r="R181" s="135">
        <f t="shared" si="22"/>
        <v>0</v>
      </c>
      <c r="S181" s="135">
        <v>0</v>
      </c>
      <c r="T181" s="136">
        <f t="shared" si="23"/>
        <v>0</v>
      </c>
      <c r="AR181" s="137" t="s">
        <v>148</v>
      </c>
      <c r="AT181" s="137" t="s">
        <v>253</v>
      </c>
      <c r="AU181" s="137" t="s">
        <v>80</v>
      </c>
      <c r="AY181" s="13" t="s">
        <v>122</v>
      </c>
      <c r="BE181" s="138">
        <f t="shared" si="24"/>
        <v>0</v>
      </c>
      <c r="BF181" s="138">
        <f t="shared" si="25"/>
        <v>0</v>
      </c>
      <c r="BG181" s="138">
        <f t="shared" si="26"/>
        <v>0</v>
      </c>
      <c r="BH181" s="138">
        <f t="shared" si="27"/>
        <v>0</v>
      </c>
      <c r="BI181" s="138">
        <f t="shared" si="28"/>
        <v>0</v>
      </c>
      <c r="BJ181" s="13" t="s">
        <v>78</v>
      </c>
      <c r="BK181" s="138">
        <f t="shared" si="29"/>
        <v>0</v>
      </c>
      <c r="BL181" s="13" t="s">
        <v>129</v>
      </c>
      <c r="BM181" s="137" t="s">
        <v>625</v>
      </c>
    </row>
    <row r="182" spans="2:65" s="1" customFormat="1" ht="21.75" customHeight="1">
      <c r="B182" s="125"/>
      <c r="C182" s="139" t="s">
        <v>295</v>
      </c>
      <c r="D182" s="139" t="s">
        <v>253</v>
      </c>
      <c r="E182" s="140" t="s">
        <v>626</v>
      </c>
      <c r="F182" s="141" t="s">
        <v>627</v>
      </c>
      <c r="G182" s="142" t="s">
        <v>240</v>
      </c>
      <c r="H182" s="143">
        <v>10</v>
      </c>
      <c r="I182" s="144"/>
      <c r="J182" s="144">
        <f t="shared" si="20"/>
        <v>0</v>
      </c>
      <c r="K182" s="145"/>
      <c r="L182" s="146"/>
      <c r="M182" s="147" t="s">
        <v>1</v>
      </c>
      <c r="N182" s="148" t="s">
        <v>35</v>
      </c>
      <c r="O182" s="135">
        <v>0</v>
      </c>
      <c r="P182" s="135">
        <f t="shared" si="21"/>
        <v>0</v>
      </c>
      <c r="Q182" s="135">
        <v>0</v>
      </c>
      <c r="R182" s="135">
        <f t="shared" si="22"/>
        <v>0</v>
      </c>
      <c r="S182" s="135">
        <v>0</v>
      </c>
      <c r="T182" s="136">
        <f t="shared" si="23"/>
        <v>0</v>
      </c>
      <c r="AR182" s="137" t="s">
        <v>148</v>
      </c>
      <c r="AT182" s="137" t="s">
        <v>253</v>
      </c>
      <c r="AU182" s="137" t="s">
        <v>80</v>
      </c>
      <c r="AY182" s="13" t="s">
        <v>122</v>
      </c>
      <c r="BE182" s="138">
        <f t="shared" si="24"/>
        <v>0</v>
      </c>
      <c r="BF182" s="138">
        <f t="shared" si="25"/>
        <v>0</v>
      </c>
      <c r="BG182" s="138">
        <f t="shared" si="26"/>
        <v>0</v>
      </c>
      <c r="BH182" s="138">
        <f t="shared" si="27"/>
        <v>0</v>
      </c>
      <c r="BI182" s="138">
        <f t="shared" si="28"/>
        <v>0</v>
      </c>
      <c r="BJ182" s="13" t="s">
        <v>78</v>
      </c>
      <c r="BK182" s="138">
        <f t="shared" si="29"/>
        <v>0</v>
      </c>
      <c r="BL182" s="13" t="s">
        <v>129</v>
      </c>
      <c r="BM182" s="137" t="s">
        <v>628</v>
      </c>
    </row>
    <row r="183" spans="2:65" s="1" customFormat="1" ht="16.5" customHeight="1">
      <c r="B183" s="125"/>
      <c r="C183" s="139" t="s">
        <v>559</v>
      </c>
      <c r="D183" s="139" t="s">
        <v>253</v>
      </c>
      <c r="E183" s="140" t="s">
        <v>629</v>
      </c>
      <c r="F183" s="141" t="s">
        <v>630</v>
      </c>
      <c r="G183" s="142" t="s">
        <v>240</v>
      </c>
      <c r="H183" s="143">
        <v>10</v>
      </c>
      <c r="I183" s="144"/>
      <c r="J183" s="144">
        <f t="shared" si="20"/>
        <v>0</v>
      </c>
      <c r="K183" s="145"/>
      <c r="L183" s="146"/>
      <c r="M183" s="147" t="s">
        <v>1</v>
      </c>
      <c r="N183" s="148" t="s">
        <v>35</v>
      </c>
      <c r="O183" s="135">
        <v>0</v>
      </c>
      <c r="P183" s="135">
        <f t="shared" si="21"/>
        <v>0</v>
      </c>
      <c r="Q183" s="135">
        <v>0</v>
      </c>
      <c r="R183" s="135">
        <f t="shared" si="22"/>
        <v>0</v>
      </c>
      <c r="S183" s="135">
        <v>0</v>
      </c>
      <c r="T183" s="136">
        <f t="shared" si="23"/>
        <v>0</v>
      </c>
      <c r="AR183" s="137" t="s">
        <v>148</v>
      </c>
      <c r="AT183" s="137" t="s">
        <v>253</v>
      </c>
      <c r="AU183" s="137" t="s">
        <v>80</v>
      </c>
      <c r="AY183" s="13" t="s">
        <v>122</v>
      </c>
      <c r="BE183" s="138">
        <f t="shared" si="24"/>
        <v>0</v>
      </c>
      <c r="BF183" s="138">
        <f t="shared" si="25"/>
        <v>0</v>
      </c>
      <c r="BG183" s="138">
        <f t="shared" si="26"/>
        <v>0</v>
      </c>
      <c r="BH183" s="138">
        <f t="shared" si="27"/>
        <v>0</v>
      </c>
      <c r="BI183" s="138">
        <f t="shared" si="28"/>
        <v>0</v>
      </c>
      <c r="BJ183" s="13" t="s">
        <v>78</v>
      </c>
      <c r="BK183" s="138">
        <f t="shared" si="29"/>
        <v>0</v>
      </c>
      <c r="BL183" s="13" t="s">
        <v>129</v>
      </c>
      <c r="BM183" s="137" t="s">
        <v>631</v>
      </c>
    </row>
    <row r="184" spans="2:65" s="1" customFormat="1" ht="24.2" customHeight="1">
      <c r="B184" s="125"/>
      <c r="C184" s="139" t="s">
        <v>299</v>
      </c>
      <c r="D184" s="139" t="s">
        <v>253</v>
      </c>
      <c r="E184" s="140" t="s">
        <v>632</v>
      </c>
      <c r="F184" s="141" t="s">
        <v>633</v>
      </c>
      <c r="G184" s="142" t="s">
        <v>240</v>
      </c>
      <c r="H184" s="143">
        <v>10</v>
      </c>
      <c r="I184" s="144"/>
      <c r="J184" s="144">
        <f t="shared" si="20"/>
        <v>0</v>
      </c>
      <c r="K184" s="145"/>
      <c r="L184" s="146"/>
      <c r="M184" s="147" t="s">
        <v>1</v>
      </c>
      <c r="N184" s="148" t="s">
        <v>35</v>
      </c>
      <c r="O184" s="135">
        <v>0</v>
      </c>
      <c r="P184" s="135">
        <f t="shared" si="21"/>
        <v>0</v>
      </c>
      <c r="Q184" s="135">
        <v>0</v>
      </c>
      <c r="R184" s="135">
        <f t="shared" si="22"/>
        <v>0</v>
      </c>
      <c r="S184" s="135">
        <v>0</v>
      </c>
      <c r="T184" s="136">
        <f t="shared" si="23"/>
        <v>0</v>
      </c>
      <c r="AR184" s="137" t="s">
        <v>148</v>
      </c>
      <c r="AT184" s="137" t="s">
        <v>253</v>
      </c>
      <c r="AU184" s="137" t="s">
        <v>80</v>
      </c>
      <c r="AY184" s="13" t="s">
        <v>122</v>
      </c>
      <c r="BE184" s="138">
        <f t="shared" si="24"/>
        <v>0</v>
      </c>
      <c r="BF184" s="138">
        <f t="shared" si="25"/>
        <v>0</v>
      </c>
      <c r="BG184" s="138">
        <f t="shared" si="26"/>
        <v>0</v>
      </c>
      <c r="BH184" s="138">
        <f t="shared" si="27"/>
        <v>0</v>
      </c>
      <c r="BI184" s="138">
        <f t="shared" si="28"/>
        <v>0</v>
      </c>
      <c r="BJ184" s="13" t="s">
        <v>78</v>
      </c>
      <c r="BK184" s="138">
        <f t="shared" si="29"/>
        <v>0</v>
      </c>
      <c r="BL184" s="13" t="s">
        <v>129</v>
      </c>
      <c r="BM184" s="137" t="s">
        <v>634</v>
      </c>
    </row>
    <row r="185" spans="2:65" s="1" customFormat="1" ht="24.2" customHeight="1">
      <c r="B185" s="125"/>
      <c r="C185" s="139" t="s">
        <v>304</v>
      </c>
      <c r="D185" s="139" t="s">
        <v>253</v>
      </c>
      <c r="E185" s="140" t="s">
        <v>635</v>
      </c>
      <c r="F185" s="141" t="s">
        <v>636</v>
      </c>
      <c r="G185" s="142" t="s">
        <v>240</v>
      </c>
      <c r="H185" s="143">
        <v>10</v>
      </c>
      <c r="I185" s="144"/>
      <c r="J185" s="144">
        <f t="shared" si="20"/>
        <v>0</v>
      </c>
      <c r="K185" s="145"/>
      <c r="L185" s="146"/>
      <c r="M185" s="147" t="s">
        <v>1</v>
      </c>
      <c r="N185" s="148" t="s">
        <v>35</v>
      </c>
      <c r="O185" s="135">
        <v>0</v>
      </c>
      <c r="P185" s="135">
        <f t="shared" si="21"/>
        <v>0</v>
      </c>
      <c r="Q185" s="135">
        <v>0</v>
      </c>
      <c r="R185" s="135">
        <f t="shared" si="22"/>
        <v>0</v>
      </c>
      <c r="S185" s="135">
        <v>0</v>
      </c>
      <c r="T185" s="136">
        <f t="shared" si="23"/>
        <v>0</v>
      </c>
      <c r="AR185" s="137" t="s">
        <v>148</v>
      </c>
      <c r="AT185" s="137" t="s">
        <v>253</v>
      </c>
      <c r="AU185" s="137" t="s">
        <v>80</v>
      </c>
      <c r="AY185" s="13" t="s">
        <v>122</v>
      </c>
      <c r="BE185" s="138">
        <f t="shared" si="24"/>
        <v>0</v>
      </c>
      <c r="BF185" s="138">
        <f t="shared" si="25"/>
        <v>0</v>
      </c>
      <c r="BG185" s="138">
        <f t="shared" si="26"/>
        <v>0</v>
      </c>
      <c r="BH185" s="138">
        <f t="shared" si="27"/>
        <v>0</v>
      </c>
      <c r="BI185" s="138">
        <f t="shared" si="28"/>
        <v>0</v>
      </c>
      <c r="BJ185" s="13" t="s">
        <v>78</v>
      </c>
      <c r="BK185" s="138">
        <f t="shared" si="29"/>
        <v>0</v>
      </c>
      <c r="BL185" s="13" t="s">
        <v>129</v>
      </c>
      <c r="BM185" s="137" t="s">
        <v>637</v>
      </c>
    </row>
    <row r="186" spans="2:65" s="1" customFormat="1" ht="24.2" customHeight="1">
      <c r="B186" s="125"/>
      <c r="C186" s="139" t="s">
        <v>308</v>
      </c>
      <c r="D186" s="139" t="s">
        <v>253</v>
      </c>
      <c r="E186" s="140" t="s">
        <v>638</v>
      </c>
      <c r="F186" s="141" t="s">
        <v>639</v>
      </c>
      <c r="G186" s="142" t="s">
        <v>240</v>
      </c>
      <c r="H186" s="143">
        <v>10</v>
      </c>
      <c r="I186" s="144"/>
      <c r="J186" s="144">
        <f t="shared" si="20"/>
        <v>0</v>
      </c>
      <c r="K186" s="145"/>
      <c r="L186" s="146"/>
      <c r="M186" s="147" t="s">
        <v>1</v>
      </c>
      <c r="N186" s="148" t="s">
        <v>35</v>
      </c>
      <c r="O186" s="135">
        <v>0</v>
      </c>
      <c r="P186" s="135">
        <f t="shared" si="21"/>
        <v>0</v>
      </c>
      <c r="Q186" s="135">
        <v>0</v>
      </c>
      <c r="R186" s="135">
        <f t="shared" si="22"/>
        <v>0</v>
      </c>
      <c r="S186" s="135">
        <v>0</v>
      </c>
      <c r="T186" s="136">
        <f t="shared" si="23"/>
        <v>0</v>
      </c>
      <c r="AR186" s="137" t="s">
        <v>148</v>
      </c>
      <c r="AT186" s="137" t="s">
        <v>253</v>
      </c>
      <c r="AU186" s="137" t="s">
        <v>80</v>
      </c>
      <c r="AY186" s="13" t="s">
        <v>122</v>
      </c>
      <c r="BE186" s="138">
        <f t="shared" si="24"/>
        <v>0</v>
      </c>
      <c r="BF186" s="138">
        <f t="shared" si="25"/>
        <v>0</v>
      </c>
      <c r="BG186" s="138">
        <f t="shared" si="26"/>
        <v>0</v>
      </c>
      <c r="BH186" s="138">
        <f t="shared" si="27"/>
        <v>0</v>
      </c>
      <c r="BI186" s="138">
        <f t="shared" si="28"/>
        <v>0</v>
      </c>
      <c r="BJ186" s="13" t="s">
        <v>78</v>
      </c>
      <c r="BK186" s="138">
        <f t="shared" si="29"/>
        <v>0</v>
      </c>
      <c r="BL186" s="13" t="s">
        <v>129</v>
      </c>
      <c r="BM186" s="137" t="s">
        <v>640</v>
      </c>
    </row>
    <row r="187" spans="2:65" s="1" customFormat="1" ht="16.5" customHeight="1">
      <c r="B187" s="125"/>
      <c r="C187" s="139" t="s">
        <v>314</v>
      </c>
      <c r="D187" s="139" t="s">
        <v>253</v>
      </c>
      <c r="E187" s="140" t="s">
        <v>641</v>
      </c>
      <c r="F187" s="141" t="s">
        <v>642</v>
      </c>
      <c r="G187" s="142" t="s">
        <v>240</v>
      </c>
      <c r="H187" s="143">
        <v>7</v>
      </c>
      <c r="I187" s="144"/>
      <c r="J187" s="144">
        <f t="shared" si="20"/>
        <v>0</v>
      </c>
      <c r="K187" s="145"/>
      <c r="L187" s="146"/>
      <c r="M187" s="147" t="s">
        <v>1</v>
      </c>
      <c r="N187" s="148" t="s">
        <v>35</v>
      </c>
      <c r="O187" s="135">
        <v>0</v>
      </c>
      <c r="P187" s="135">
        <f t="shared" si="21"/>
        <v>0</v>
      </c>
      <c r="Q187" s="135">
        <v>0</v>
      </c>
      <c r="R187" s="135">
        <f t="shared" si="22"/>
        <v>0</v>
      </c>
      <c r="S187" s="135">
        <v>0</v>
      </c>
      <c r="T187" s="136">
        <f t="shared" si="23"/>
        <v>0</v>
      </c>
      <c r="AR187" s="137" t="s">
        <v>148</v>
      </c>
      <c r="AT187" s="137" t="s">
        <v>253</v>
      </c>
      <c r="AU187" s="137" t="s">
        <v>80</v>
      </c>
      <c r="AY187" s="13" t="s">
        <v>122</v>
      </c>
      <c r="BE187" s="138">
        <f t="shared" si="24"/>
        <v>0</v>
      </c>
      <c r="BF187" s="138">
        <f t="shared" si="25"/>
        <v>0</v>
      </c>
      <c r="BG187" s="138">
        <f t="shared" si="26"/>
        <v>0</v>
      </c>
      <c r="BH187" s="138">
        <f t="shared" si="27"/>
        <v>0</v>
      </c>
      <c r="BI187" s="138">
        <f t="shared" si="28"/>
        <v>0</v>
      </c>
      <c r="BJ187" s="13" t="s">
        <v>78</v>
      </c>
      <c r="BK187" s="138">
        <f t="shared" si="29"/>
        <v>0</v>
      </c>
      <c r="BL187" s="13" t="s">
        <v>129</v>
      </c>
      <c r="BM187" s="137" t="s">
        <v>643</v>
      </c>
    </row>
    <row r="188" spans="2:65" s="1" customFormat="1" ht="16.5" customHeight="1">
      <c r="B188" s="125"/>
      <c r="C188" s="139" t="s">
        <v>318</v>
      </c>
      <c r="D188" s="139" t="s">
        <v>253</v>
      </c>
      <c r="E188" s="140" t="s">
        <v>296</v>
      </c>
      <c r="F188" s="141" t="s">
        <v>297</v>
      </c>
      <c r="G188" s="142" t="s">
        <v>240</v>
      </c>
      <c r="H188" s="143">
        <v>3</v>
      </c>
      <c r="I188" s="144"/>
      <c r="J188" s="144">
        <f t="shared" si="20"/>
        <v>0</v>
      </c>
      <c r="K188" s="145"/>
      <c r="L188" s="146"/>
      <c r="M188" s="147" t="s">
        <v>1</v>
      </c>
      <c r="N188" s="148" t="s">
        <v>35</v>
      </c>
      <c r="O188" s="135">
        <v>0</v>
      </c>
      <c r="P188" s="135">
        <f t="shared" si="21"/>
        <v>0</v>
      </c>
      <c r="Q188" s="135">
        <v>0</v>
      </c>
      <c r="R188" s="135">
        <f t="shared" si="22"/>
        <v>0</v>
      </c>
      <c r="S188" s="135">
        <v>0</v>
      </c>
      <c r="T188" s="136">
        <f t="shared" si="23"/>
        <v>0</v>
      </c>
      <c r="AR188" s="137" t="s">
        <v>148</v>
      </c>
      <c r="AT188" s="137" t="s">
        <v>253</v>
      </c>
      <c r="AU188" s="137" t="s">
        <v>80</v>
      </c>
      <c r="AY188" s="13" t="s">
        <v>122</v>
      </c>
      <c r="BE188" s="138">
        <f t="shared" si="24"/>
        <v>0</v>
      </c>
      <c r="BF188" s="138">
        <f t="shared" si="25"/>
        <v>0</v>
      </c>
      <c r="BG188" s="138">
        <f t="shared" si="26"/>
        <v>0</v>
      </c>
      <c r="BH188" s="138">
        <f t="shared" si="27"/>
        <v>0</v>
      </c>
      <c r="BI188" s="138">
        <f t="shared" si="28"/>
        <v>0</v>
      </c>
      <c r="BJ188" s="13" t="s">
        <v>78</v>
      </c>
      <c r="BK188" s="138">
        <f t="shared" si="29"/>
        <v>0</v>
      </c>
      <c r="BL188" s="13" t="s">
        <v>129</v>
      </c>
      <c r="BM188" s="137" t="s">
        <v>298</v>
      </c>
    </row>
    <row r="189" spans="2:65" s="1" customFormat="1" ht="16.5" customHeight="1">
      <c r="B189" s="125"/>
      <c r="C189" s="126" t="s">
        <v>322</v>
      </c>
      <c r="D189" s="126" t="s">
        <v>125</v>
      </c>
      <c r="E189" s="127" t="s">
        <v>300</v>
      </c>
      <c r="F189" s="128" t="s">
        <v>301</v>
      </c>
      <c r="G189" s="129" t="s">
        <v>302</v>
      </c>
      <c r="H189" s="130">
        <v>1</v>
      </c>
      <c r="I189" s="131"/>
      <c r="J189" s="131">
        <f t="shared" si="20"/>
        <v>0</v>
      </c>
      <c r="K189" s="132"/>
      <c r="L189" s="25"/>
      <c r="M189" s="133" t="s">
        <v>1</v>
      </c>
      <c r="N189" s="134" t="s">
        <v>35</v>
      </c>
      <c r="O189" s="135">
        <v>0</v>
      </c>
      <c r="P189" s="135">
        <f t="shared" si="21"/>
        <v>0</v>
      </c>
      <c r="Q189" s="135">
        <v>0</v>
      </c>
      <c r="R189" s="135">
        <f t="shared" si="22"/>
        <v>0</v>
      </c>
      <c r="S189" s="135">
        <v>0</v>
      </c>
      <c r="T189" s="136">
        <f t="shared" si="23"/>
        <v>0</v>
      </c>
      <c r="AR189" s="137" t="s">
        <v>129</v>
      </c>
      <c r="AT189" s="137" t="s">
        <v>125</v>
      </c>
      <c r="AU189" s="137" t="s">
        <v>80</v>
      </c>
      <c r="AY189" s="13" t="s">
        <v>122</v>
      </c>
      <c r="BE189" s="138">
        <f t="shared" si="24"/>
        <v>0</v>
      </c>
      <c r="BF189" s="138">
        <f t="shared" si="25"/>
        <v>0</v>
      </c>
      <c r="BG189" s="138">
        <f t="shared" si="26"/>
        <v>0</v>
      </c>
      <c r="BH189" s="138">
        <f t="shared" si="27"/>
        <v>0</v>
      </c>
      <c r="BI189" s="138">
        <f t="shared" si="28"/>
        <v>0</v>
      </c>
      <c r="BJ189" s="13" t="s">
        <v>78</v>
      </c>
      <c r="BK189" s="138">
        <f t="shared" si="29"/>
        <v>0</v>
      </c>
      <c r="BL189" s="13" t="s">
        <v>129</v>
      </c>
      <c r="BM189" s="137" t="s">
        <v>303</v>
      </c>
    </row>
    <row r="190" spans="2:65" s="1" customFormat="1" ht="16.5" customHeight="1">
      <c r="B190" s="125"/>
      <c r="C190" s="126" t="s">
        <v>326</v>
      </c>
      <c r="D190" s="126" t="s">
        <v>125</v>
      </c>
      <c r="E190" s="127" t="s">
        <v>305</v>
      </c>
      <c r="F190" s="128" t="s">
        <v>306</v>
      </c>
      <c r="G190" s="129" t="s">
        <v>135</v>
      </c>
      <c r="H190" s="130">
        <v>1</v>
      </c>
      <c r="I190" s="131"/>
      <c r="J190" s="131">
        <f t="shared" si="20"/>
        <v>0</v>
      </c>
      <c r="K190" s="132"/>
      <c r="L190" s="25"/>
      <c r="M190" s="133" t="s">
        <v>1</v>
      </c>
      <c r="N190" s="134" t="s">
        <v>35</v>
      </c>
      <c r="O190" s="135">
        <v>0.95</v>
      </c>
      <c r="P190" s="135">
        <f t="shared" si="21"/>
        <v>0.95</v>
      </c>
      <c r="Q190" s="135">
        <v>3.1E-4</v>
      </c>
      <c r="R190" s="135">
        <f t="shared" si="22"/>
        <v>3.1E-4</v>
      </c>
      <c r="S190" s="135">
        <v>0</v>
      </c>
      <c r="T190" s="136">
        <f t="shared" si="23"/>
        <v>0</v>
      </c>
      <c r="AR190" s="137" t="s">
        <v>129</v>
      </c>
      <c r="AT190" s="137" t="s">
        <v>125</v>
      </c>
      <c r="AU190" s="137" t="s">
        <v>80</v>
      </c>
      <c r="AY190" s="13" t="s">
        <v>122</v>
      </c>
      <c r="BE190" s="138">
        <f t="shared" si="24"/>
        <v>0</v>
      </c>
      <c r="BF190" s="138">
        <f t="shared" si="25"/>
        <v>0</v>
      </c>
      <c r="BG190" s="138">
        <f t="shared" si="26"/>
        <v>0</v>
      </c>
      <c r="BH190" s="138">
        <f t="shared" si="27"/>
        <v>0</v>
      </c>
      <c r="BI190" s="138">
        <f t="shared" si="28"/>
        <v>0</v>
      </c>
      <c r="BJ190" s="13" t="s">
        <v>78</v>
      </c>
      <c r="BK190" s="138">
        <f t="shared" si="29"/>
        <v>0</v>
      </c>
      <c r="BL190" s="13" t="s">
        <v>129</v>
      </c>
      <c r="BM190" s="137" t="s">
        <v>307</v>
      </c>
    </row>
    <row r="191" spans="2:65" s="1" customFormat="1" ht="24.2" customHeight="1">
      <c r="B191" s="125"/>
      <c r="C191" s="126" t="s">
        <v>567</v>
      </c>
      <c r="D191" s="126" t="s">
        <v>125</v>
      </c>
      <c r="E191" s="127" t="s">
        <v>309</v>
      </c>
      <c r="F191" s="128" t="s">
        <v>310</v>
      </c>
      <c r="G191" s="129" t="s">
        <v>174</v>
      </c>
      <c r="H191" s="130"/>
      <c r="I191" s="131"/>
      <c r="J191" s="131">
        <f t="shared" si="20"/>
        <v>0</v>
      </c>
      <c r="K191" s="132"/>
      <c r="L191" s="25"/>
      <c r="M191" s="133" t="s">
        <v>1</v>
      </c>
      <c r="N191" s="134" t="s">
        <v>35</v>
      </c>
      <c r="O191" s="135">
        <v>0</v>
      </c>
      <c r="P191" s="135">
        <f t="shared" si="21"/>
        <v>0</v>
      </c>
      <c r="Q191" s="135">
        <v>0</v>
      </c>
      <c r="R191" s="135">
        <f t="shared" si="22"/>
        <v>0</v>
      </c>
      <c r="S191" s="135">
        <v>0</v>
      </c>
      <c r="T191" s="136">
        <f t="shared" si="23"/>
        <v>0</v>
      </c>
      <c r="AR191" s="137" t="s">
        <v>129</v>
      </c>
      <c r="AT191" s="137" t="s">
        <v>125</v>
      </c>
      <c r="AU191" s="137" t="s">
        <v>80</v>
      </c>
      <c r="AY191" s="13" t="s">
        <v>122</v>
      </c>
      <c r="BE191" s="138">
        <f t="shared" si="24"/>
        <v>0</v>
      </c>
      <c r="BF191" s="138">
        <f t="shared" si="25"/>
        <v>0</v>
      </c>
      <c r="BG191" s="138">
        <f t="shared" si="26"/>
        <v>0</v>
      </c>
      <c r="BH191" s="138">
        <f t="shared" si="27"/>
        <v>0</v>
      </c>
      <c r="BI191" s="138">
        <f t="shared" si="28"/>
        <v>0</v>
      </c>
      <c r="BJ191" s="13" t="s">
        <v>78</v>
      </c>
      <c r="BK191" s="138">
        <f t="shared" si="29"/>
        <v>0</v>
      </c>
      <c r="BL191" s="13" t="s">
        <v>129</v>
      </c>
      <c r="BM191" s="137" t="s">
        <v>311</v>
      </c>
    </row>
    <row r="192" spans="2:65" s="11" customFormat="1" ht="22.9" customHeight="1">
      <c r="B192" s="114"/>
      <c r="D192" s="115" t="s">
        <v>69</v>
      </c>
      <c r="E192" s="123" t="s">
        <v>312</v>
      </c>
      <c r="F192" s="123" t="s">
        <v>313</v>
      </c>
      <c r="J192" s="124">
        <f>BK192</f>
        <v>0</v>
      </c>
      <c r="L192" s="114"/>
      <c r="M192" s="118"/>
      <c r="P192" s="119">
        <f>SUM(P193:P198)</f>
        <v>1.5</v>
      </c>
      <c r="R192" s="119">
        <f>SUM(R193:R198)</f>
        <v>1.5E-3</v>
      </c>
      <c r="T192" s="120">
        <f>SUM(T193:T198)</f>
        <v>0</v>
      </c>
      <c r="AR192" s="115" t="s">
        <v>80</v>
      </c>
      <c r="AT192" s="121" t="s">
        <v>69</v>
      </c>
      <c r="AU192" s="121" t="s">
        <v>78</v>
      </c>
      <c r="AY192" s="115" t="s">
        <v>122</v>
      </c>
      <c r="BK192" s="122">
        <f>SUM(BK193:BK198)</f>
        <v>0</v>
      </c>
    </row>
    <row r="193" spans="2:65" s="1" customFormat="1" ht="16.5" customHeight="1">
      <c r="B193" s="125"/>
      <c r="C193" s="126" t="s">
        <v>330</v>
      </c>
      <c r="D193" s="126" t="s">
        <v>125</v>
      </c>
      <c r="E193" s="127" t="s">
        <v>315</v>
      </c>
      <c r="F193" s="128" t="s">
        <v>560</v>
      </c>
      <c r="G193" s="129" t="s">
        <v>222</v>
      </c>
      <c r="H193" s="130">
        <v>3</v>
      </c>
      <c r="I193" s="131"/>
      <c r="J193" s="131">
        <f t="shared" ref="J193:J198" si="30">ROUND(I193*H193,1)</f>
        <v>0</v>
      </c>
      <c r="K193" s="132"/>
      <c r="L193" s="25"/>
      <c r="M193" s="133" t="s">
        <v>1</v>
      </c>
      <c r="N193" s="134" t="s">
        <v>35</v>
      </c>
      <c r="O193" s="135">
        <v>0</v>
      </c>
      <c r="P193" s="135">
        <f t="shared" ref="P193:P198" si="31">O193*H193</f>
        <v>0</v>
      </c>
      <c r="Q193" s="135">
        <v>0</v>
      </c>
      <c r="R193" s="135">
        <f t="shared" ref="R193:R198" si="32">Q193*H193</f>
        <v>0</v>
      </c>
      <c r="S193" s="135">
        <v>0</v>
      </c>
      <c r="T193" s="136">
        <f t="shared" ref="T193:T198" si="33">S193*H193</f>
        <v>0</v>
      </c>
      <c r="AR193" s="137" t="s">
        <v>129</v>
      </c>
      <c r="AT193" s="137" t="s">
        <v>125</v>
      </c>
      <c r="AU193" s="137" t="s">
        <v>80</v>
      </c>
      <c r="AY193" s="13" t="s">
        <v>122</v>
      </c>
      <c r="BE193" s="138">
        <f t="shared" ref="BE193:BE198" si="34">IF(N193="základní",J193,0)</f>
        <v>0</v>
      </c>
      <c r="BF193" s="138">
        <f t="shared" ref="BF193:BF198" si="35">IF(N193="snížená",J193,0)</f>
        <v>0</v>
      </c>
      <c r="BG193" s="138">
        <f t="shared" ref="BG193:BG198" si="36">IF(N193="zákl. přenesená",J193,0)</f>
        <v>0</v>
      </c>
      <c r="BH193" s="138">
        <f t="shared" ref="BH193:BH198" si="37">IF(N193="sníž. přenesená",J193,0)</f>
        <v>0</v>
      </c>
      <c r="BI193" s="138">
        <f t="shared" ref="BI193:BI198" si="38">IF(N193="nulová",J193,0)</f>
        <v>0</v>
      </c>
      <c r="BJ193" s="13" t="s">
        <v>78</v>
      </c>
      <c r="BK193" s="138">
        <f t="shared" ref="BK193:BK198" si="39">ROUND(I193*H193,1)</f>
        <v>0</v>
      </c>
      <c r="BL193" s="13" t="s">
        <v>129</v>
      </c>
      <c r="BM193" s="137" t="s">
        <v>317</v>
      </c>
    </row>
    <row r="194" spans="2:65" s="1" customFormat="1" ht="16.5" customHeight="1">
      <c r="B194" s="125"/>
      <c r="C194" s="126" t="s">
        <v>334</v>
      </c>
      <c r="D194" s="126" t="s">
        <v>125</v>
      </c>
      <c r="E194" s="127" t="s">
        <v>319</v>
      </c>
      <c r="F194" s="128" t="s">
        <v>320</v>
      </c>
      <c r="G194" s="129" t="s">
        <v>222</v>
      </c>
      <c r="H194" s="130">
        <v>3</v>
      </c>
      <c r="I194" s="131"/>
      <c r="J194" s="131">
        <f t="shared" si="30"/>
        <v>0</v>
      </c>
      <c r="K194" s="132"/>
      <c r="L194" s="25"/>
      <c r="M194" s="133" t="s">
        <v>1</v>
      </c>
      <c r="N194" s="134" t="s">
        <v>35</v>
      </c>
      <c r="O194" s="135">
        <v>0</v>
      </c>
      <c r="P194" s="135">
        <f t="shared" si="31"/>
        <v>0</v>
      </c>
      <c r="Q194" s="135">
        <v>0</v>
      </c>
      <c r="R194" s="135">
        <f t="shared" si="32"/>
        <v>0</v>
      </c>
      <c r="S194" s="135">
        <v>0</v>
      </c>
      <c r="T194" s="136">
        <f t="shared" si="33"/>
        <v>0</v>
      </c>
      <c r="AR194" s="137" t="s">
        <v>129</v>
      </c>
      <c r="AT194" s="137" t="s">
        <v>125</v>
      </c>
      <c r="AU194" s="137" t="s">
        <v>80</v>
      </c>
      <c r="AY194" s="13" t="s">
        <v>122</v>
      </c>
      <c r="BE194" s="138">
        <f t="shared" si="34"/>
        <v>0</v>
      </c>
      <c r="BF194" s="138">
        <f t="shared" si="35"/>
        <v>0</v>
      </c>
      <c r="BG194" s="138">
        <f t="shared" si="36"/>
        <v>0</v>
      </c>
      <c r="BH194" s="138">
        <f t="shared" si="37"/>
        <v>0</v>
      </c>
      <c r="BI194" s="138">
        <f t="shared" si="38"/>
        <v>0</v>
      </c>
      <c r="BJ194" s="13" t="s">
        <v>78</v>
      </c>
      <c r="BK194" s="138">
        <f t="shared" si="39"/>
        <v>0</v>
      </c>
      <c r="BL194" s="13" t="s">
        <v>129</v>
      </c>
      <c r="BM194" s="137" t="s">
        <v>321</v>
      </c>
    </row>
    <row r="195" spans="2:65" s="1" customFormat="1" ht="24.2" customHeight="1">
      <c r="B195" s="125"/>
      <c r="C195" s="139" t="s">
        <v>340</v>
      </c>
      <c r="D195" s="139" t="s">
        <v>253</v>
      </c>
      <c r="E195" s="140" t="s">
        <v>561</v>
      </c>
      <c r="F195" s="141" t="s">
        <v>562</v>
      </c>
      <c r="G195" s="142" t="s">
        <v>240</v>
      </c>
      <c r="H195" s="143">
        <v>3</v>
      </c>
      <c r="I195" s="144"/>
      <c r="J195" s="144">
        <f t="shared" si="30"/>
        <v>0</v>
      </c>
      <c r="K195" s="145"/>
      <c r="L195" s="146"/>
      <c r="M195" s="147" t="s">
        <v>1</v>
      </c>
      <c r="N195" s="148" t="s">
        <v>35</v>
      </c>
      <c r="O195" s="135">
        <v>0</v>
      </c>
      <c r="P195" s="135">
        <f t="shared" si="31"/>
        <v>0</v>
      </c>
      <c r="Q195" s="135">
        <v>0</v>
      </c>
      <c r="R195" s="135">
        <f t="shared" si="32"/>
        <v>0</v>
      </c>
      <c r="S195" s="135">
        <v>0</v>
      </c>
      <c r="T195" s="136">
        <f t="shared" si="33"/>
        <v>0</v>
      </c>
      <c r="AR195" s="137" t="s">
        <v>148</v>
      </c>
      <c r="AT195" s="137" t="s">
        <v>253</v>
      </c>
      <c r="AU195" s="137" t="s">
        <v>80</v>
      </c>
      <c r="AY195" s="13" t="s">
        <v>122</v>
      </c>
      <c r="BE195" s="138">
        <f t="shared" si="34"/>
        <v>0</v>
      </c>
      <c r="BF195" s="138">
        <f t="shared" si="35"/>
        <v>0</v>
      </c>
      <c r="BG195" s="138">
        <f t="shared" si="36"/>
        <v>0</v>
      </c>
      <c r="BH195" s="138">
        <f t="shared" si="37"/>
        <v>0</v>
      </c>
      <c r="BI195" s="138">
        <f t="shared" si="38"/>
        <v>0</v>
      </c>
      <c r="BJ195" s="13" t="s">
        <v>78</v>
      </c>
      <c r="BK195" s="138">
        <f t="shared" si="39"/>
        <v>0</v>
      </c>
      <c r="BL195" s="13" t="s">
        <v>129</v>
      </c>
      <c r="BM195" s="137" t="s">
        <v>644</v>
      </c>
    </row>
    <row r="196" spans="2:65" s="1" customFormat="1" ht="16.5" customHeight="1">
      <c r="B196" s="125"/>
      <c r="C196" s="139" t="s">
        <v>344</v>
      </c>
      <c r="D196" s="139" t="s">
        <v>253</v>
      </c>
      <c r="E196" s="140" t="s">
        <v>564</v>
      </c>
      <c r="F196" s="141" t="s">
        <v>565</v>
      </c>
      <c r="G196" s="142" t="s">
        <v>240</v>
      </c>
      <c r="H196" s="143">
        <v>3</v>
      </c>
      <c r="I196" s="144"/>
      <c r="J196" s="144">
        <f t="shared" si="30"/>
        <v>0</v>
      </c>
      <c r="K196" s="145"/>
      <c r="L196" s="146"/>
      <c r="M196" s="147" t="s">
        <v>1</v>
      </c>
      <c r="N196" s="148" t="s">
        <v>35</v>
      </c>
      <c r="O196" s="135">
        <v>0</v>
      </c>
      <c r="P196" s="135">
        <f t="shared" si="31"/>
        <v>0</v>
      </c>
      <c r="Q196" s="135">
        <v>0</v>
      </c>
      <c r="R196" s="135">
        <f t="shared" si="32"/>
        <v>0</v>
      </c>
      <c r="S196" s="135">
        <v>0</v>
      </c>
      <c r="T196" s="136">
        <f t="shared" si="33"/>
        <v>0</v>
      </c>
      <c r="AR196" s="137" t="s">
        <v>148</v>
      </c>
      <c r="AT196" s="137" t="s">
        <v>253</v>
      </c>
      <c r="AU196" s="137" t="s">
        <v>80</v>
      </c>
      <c r="AY196" s="13" t="s">
        <v>122</v>
      </c>
      <c r="BE196" s="138">
        <f t="shared" si="34"/>
        <v>0</v>
      </c>
      <c r="BF196" s="138">
        <f t="shared" si="35"/>
        <v>0</v>
      </c>
      <c r="BG196" s="138">
        <f t="shared" si="36"/>
        <v>0</v>
      </c>
      <c r="BH196" s="138">
        <f t="shared" si="37"/>
        <v>0</v>
      </c>
      <c r="BI196" s="138">
        <f t="shared" si="38"/>
        <v>0</v>
      </c>
      <c r="BJ196" s="13" t="s">
        <v>78</v>
      </c>
      <c r="BK196" s="138">
        <f t="shared" si="39"/>
        <v>0</v>
      </c>
      <c r="BL196" s="13" t="s">
        <v>129</v>
      </c>
      <c r="BM196" s="137" t="s">
        <v>645</v>
      </c>
    </row>
    <row r="197" spans="2:65" s="1" customFormat="1" ht="16.5" customHeight="1">
      <c r="B197" s="125"/>
      <c r="C197" s="126" t="s">
        <v>348</v>
      </c>
      <c r="D197" s="126" t="s">
        <v>125</v>
      </c>
      <c r="E197" s="127" t="s">
        <v>331</v>
      </c>
      <c r="F197" s="128" t="s">
        <v>332</v>
      </c>
      <c r="G197" s="129" t="s">
        <v>222</v>
      </c>
      <c r="H197" s="130">
        <v>3</v>
      </c>
      <c r="I197" s="131"/>
      <c r="J197" s="131">
        <f t="shared" si="30"/>
        <v>0</v>
      </c>
      <c r="K197" s="132"/>
      <c r="L197" s="25"/>
      <c r="M197" s="133" t="s">
        <v>1</v>
      </c>
      <c r="N197" s="134" t="s">
        <v>35</v>
      </c>
      <c r="O197" s="135">
        <v>0.5</v>
      </c>
      <c r="P197" s="135">
        <f t="shared" si="31"/>
        <v>1.5</v>
      </c>
      <c r="Q197" s="135">
        <v>5.0000000000000001E-4</v>
      </c>
      <c r="R197" s="135">
        <f t="shared" si="32"/>
        <v>1.5E-3</v>
      </c>
      <c r="S197" s="135">
        <v>0</v>
      </c>
      <c r="T197" s="136">
        <f t="shared" si="33"/>
        <v>0</v>
      </c>
      <c r="AR197" s="137" t="s">
        <v>129</v>
      </c>
      <c r="AT197" s="137" t="s">
        <v>125</v>
      </c>
      <c r="AU197" s="137" t="s">
        <v>80</v>
      </c>
      <c r="AY197" s="13" t="s">
        <v>122</v>
      </c>
      <c r="BE197" s="138">
        <f t="shared" si="34"/>
        <v>0</v>
      </c>
      <c r="BF197" s="138">
        <f t="shared" si="35"/>
        <v>0</v>
      </c>
      <c r="BG197" s="138">
        <f t="shared" si="36"/>
        <v>0</v>
      </c>
      <c r="BH197" s="138">
        <f t="shared" si="37"/>
        <v>0</v>
      </c>
      <c r="BI197" s="138">
        <f t="shared" si="38"/>
        <v>0</v>
      </c>
      <c r="BJ197" s="13" t="s">
        <v>78</v>
      </c>
      <c r="BK197" s="138">
        <f t="shared" si="39"/>
        <v>0</v>
      </c>
      <c r="BL197" s="13" t="s">
        <v>129</v>
      </c>
      <c r="BM197" s="137" t="s">
        <v>333</v>
      </c>
    </row>
    <row r="198" spans="2:65" s="1" customFormat="1" ht="24.2" customHeight="1">
      <c r="B198" s="125"/>
      <c r="C198" s="126" t="s">
        <v>352</v>
      </c>
      <c r="D198" s="126" t="s">
        <v>125</v>
      </c>
      <c r="E198" s="127" t="s">
        <v>335</v>
      </c>
      <c r="F198" s="128" t="s">
        <v>336</v>
      </c>
      <c r="G198" s="129" t="s">
        <v>174</v>
      </c>
      <c r="H198" s="130"/>
      <c r="I198" s="131"/>
      <c r="J198" s="131">
        <f t="shared" si="30"/>
        <v>0</v>
      </c>
      <c r="K198" s="132"/>
      <c r="L198" s="25"/>
      <c r="M198" s="133" t="s">
        <v>1</v>
      </c>
      <c r="N198" s="134" t="s">
        <v>35</v>
      </c>
      <c r="O198" s="135">
        <v>0</v>
      </c>
      <c r="P198" s="135">
        <f t="shared" si="31"/>
        <v>0</v>
      </c>
      <c r="Q198" s="135">
        <v>0</v>
      </c>
      <c r="R198" s="135">
        <f t="shared" si="32"/>
        <v>0</v>
      </c>
      <c r="S198" s="135">
        <v>0</v>
      </c>
      <c r="T198" s="136">
        <f t="shared" si="33"/>
        <v>0</v>
      </c>
      <c r="AR198" s="137" t="s">
        <v>129</v>
      </c>
      <c r="AT198" s="137" t="s">
        <v>125</v>
      </c>
      <c r="AU198" s="137" t="s">
        <v>80</v>
      </c>
      <c r="AY198" s="13" t="s">
        <v>122</v>
      </c>
      <c r="BE198" s="138">
        <f t="shared" si="34"/>
        <v>0</v>
      </c>
      <c r="BF198" s="138">
        <f t="shared" si="35"/>
        <v>0</v>
      </c>
      <c r="BG198" s="138">
        <f t="shared" si="36"/>
        <v>0</v>
      </c>
      <c r="BH198" s="138">
        <f t="shared" si="37"/>
        <v>0</v>
      </c>
      <c r="BI198" s="138">
        <f t="shared" si="38"/>
        <v>0</v>
      </c>
      <c r="BJ198" s="13" t="s">
        <v>78</v>
      </c>
      <c r="BK198" s="138">
        <f t="shared" si="39"/>
        <v>0</v>
      </c>
      <c r="BL198" s="13" t="s">
        <v>129</v>
      </c>
      <c r="BM198" s="137" t="s">
        <v>337</v>
      </c>
    </row>
    <row r="199" spans="2:65" s="11" customFormat="1" ht="22.9" customHeight="1">
      <c r="B199" s="114"/>
      <c r="D199" s="115" t="s">
        <v>69</v>
      </c>
      <c r="E199" s="123" t="s">
        <v>338</v>
      </c>
      <c r="F199" s="123" t="s">
        <v>339</v>
      </c>
      <c r="J199" s="124">
        <f>BK199</f>
        <v>0</v>
      </c>
      <c r="L199" s="114"/>
      <c r="M199" s="118"/>
      <c r="P199" s="119">
        <f>SUM(P200:P204)</f>
        <v>0.78800000000000003</v>
      </c>
      <c r="R199" s="119">
        <f>SUM(R200:R204)</f>
        <v>4.0987400000000001E-4</v>
      </c>
      <c r="T199" s="120">
        <f>SUM(T200:T204)</f>
        <v>2.2000000000000001E-3</v>
      </c>
      <c r="AR199" s="115" t="s">
        <v>80</v>
      </c>
      <c r="AT199" s="121" t="s">
        <v>69</v>
      </c>
      <c r="AU199" s="121" t="s">
        <v>78</v>
      </c>
      <c r="AY199" s="115" t="s">
        <v>122</v>
      </c>
      <c r="BK199" s="122">
        <f>SUM(BK200:BK204)</f>
        <v>0</v>
      </c>
    </row>
    <row r="200" spans="2:65" s="1" customFormat="1" ht="21.75" customHeight="1">
      <c r="B200" s="125"/>
      <c r="C200" s="126" t="s">
        <v>356</v>
      </c>
      <c r="D200" s="126" t="s">
        <v>125</v>
      </c>
      <c r="E200" s="127" t="s">
        <v>341</v>
      </c>
      <c r="F200" s="128" t="s">
        <v>342</v>
      </c>
      <c r="G200" s="129" t="s">
        <v>135</v>
      </c>
      <c r="H200" s="130">
        <v>2</v>
      </c>
      <c r="I200" s="131"/>
      <c r="J200" s="131">
        <f>ROUND(I200*H200,1)</f>
        <v>0</v>
      </c>
      <c r="K200" s="132"/>
      <c r="L200" s="25"/>
      <c r="M200" s="133" t="s">
        <v>1</v>
      </c>
      <c r="N200" s="134" t="s">
        <v>35</v>
      </c>
      <c r="O200" s="135">
        <v>0.22900000000000001</v>
      </c>
      <c r="P200" s="135">
        <f>O200*H200</f>
        <v>0.45800000000000002</v>
      </c>
      <c r="Q200" s="135">
        <v>1.2640000000000001E-4</v>
      </c>
      <c r="R200" s="135">
        <f>Q200*H200</f>
        <v>2.5280000000000002E-4</v>
      </c>
      <c r="S200" s="135">
        <v>1.1000000000000001E-3</v>
      </c>
      <c r="T200" s="136">
        <f>S200*H200</f>
        <v>2.2000000000000001E-3</v>
      </c>
      <c r="AR200" s="137" t="s">
        <v>129</v>
      </c>
      <c r="AT200" s="137" t="s">
        <v>125</v>
      </c>
      <c r="AU200" s="137" t="s">
        <v>80</v>
      </c>
      <c r="AY200" s="13" t="s">
        <v>122</v>
      </c>
      <c r="BE200" s="138">
        <f>IF(N200="základní",J200,0)</f>
        <v>0</v>
      </c>
      <c r="BF200" s="138">
        <f>IF(N200="snížená",J200,0)</f>
        <v>0</v>
      </c>
      <c r="BG200" s="138">
        <f>IF(N200="zákl. přenesená",J200,0)</f>
        <v>0</v>
      </c>
      <c r="BH200" s="138">
        <f>IF(N200="sníž. přenesená",J200,0)</f>
        <v>0</v>
      </c>
      <c r="BI200" s="138">
        <f>IF(N200="nulová",J200,0)</f>
        <v>0</v>
      </c>
      <c r="BJ200" s="13" t="s">
        <v>78</v>
      </c>
      <c r="BK200" s="138">
        <f>ROUND(I200*H200,1)</f>
        <v>0</v>
      </c>
      <c r="BL200" s="13" t="s">
        <v>129</v>
      </c>
      <c r="BM200" s="137" t="s">
        <v>343</v>
      </c>
    </row>
    <row r="201" spans="2:65" s="1" customFormat="1" ht="16.5" customHeight="1">
      <c r="B201" s="125"/>
      <c r="C201" s="126" t="s">
        <v>298</v>
      </c>
      <c r="D201" s="126" t="s">
        <v>125</v>
      </c>
      <c r="E201" s="127" t="s">
        <v>345</v>
      </c>
      <c r="F201" s="128" t="s">
        <v>346</v>
      </c>
      <c r="G201" s="129" t="s">
        <v>135</v>
      </c>
      <c r="H201" s="130">
        <v>2</v>
      </c>
      <c r="I201" s="131"/>
      <c r="J201" s="131">
        <f>ROUND(I201*H201,1)</f>
        <v>0</v>
      </c>
      <c r="K201" s="132"/>
      <c r="L201" s="25"/>
      <c r="M201" s="133" t="s">
        <v>1</v>
      </c>
      <c r="N201" s="134" t="s">
        <v>35</v>
      </c>
      <c r="O201" s="135">
        <v>0.16500000000000001</v>
      </c>
      <c r="P201" s="135">
        <f>O201*H201</f>
        <v>0.33</v>
      </c>
      <c r="Q201" s="135">
        <v>7.8536999999999997E-5</v>
      </c>
      <c r="R201" s="135">
        <f>Q201*H201</f>
        <v>1.5707399999999999E-4</v>
      </c>
      <c r="S201" s="135">
        <v>0</v>
      </c>
      <c r="T201" s="136">
        <f>S201*H201</f>
        <v>0</v>
      </c>
      <c r="AR201" s="137" t="s">
        <v>129</v>
      </c>
      <c r="AT201" s="137" t="s">
        <v>125</v>
      </c>
      <c r="AU201" s="137" t="s">
        <v>80</v>
      </c>
      <c r="AY201" s="13" t="s">
        <v>122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3" t="s">
        <v>78</v>
      </c>
      <c r="BK201" s="138">
        <f>ROUND(I201*H201,1)</f>
        <v>0</v>
      </c>
      <c r="BL201" s="13" t="s">
        <v>129</v>
      </c>
      <c r="BM201" s="137" t="s">
        <v>347</v>
      </c>
    </row>
    <row r="202" spans="2:65" s="1" customFormat="1" ht="16.5" customHeight="1">
      <c r="B202" s="125"/>
      <c r="C202" s="139" t="s">
        <v>365</v>
      </c>
      <c r="D202" s="139" t="s">
        <v>253</v>
      </c>
      <c r="E202" s="140" t="s">
        <v>349</v>
      </c>
      <c r="F202" s="141" t="s">
        <v>350</v>
      </c>
      <c r="G202" s="142" t="s">
        <v>259</v>
      </c>
      <c r="H202" s="143">
        <v>1</v>
      </c>
      <c r="I202" s="144"/>
      <c r="J202" s="144">
        <f>ROUND(I202*H202,1)</f>
        <v>0</v>
      </c>
      <c r="K202" s="145"/>
      <c r="L202" s="146"/>
      <c r="M202" s="147" t="s">
        <v>1</v>
      </c>
      <c r="N202" s="148" t="s">
        <v>35</v>
      </c>
      <c r="O202" s="135">
        <v>0</v>
      </c>
      <c r="P202" s="135">
        <f>O202*H202</f>
        <v>0</v>
      </c>
      <c r="Q202" s="135">
        <v>0</v>
      </c>
      <c r="R202" s="135">
        <f>Q202*H202</f>
        <v>0</v>
      </c>
      <c r="S202" s="135">
        <v>0</v>
      </c>
      <c r="T202" s="136">
        <f>S202*H202</f>
        <v>0</v>
      </c>
      <c r="AR202" s="137" t="s">
        <v>148</v>
      </c>
      <c r="AT202" s="137" t="s">
        <v>253</v>
      </c>
      <c r="AU202" s="137" t="s">
        <v>80</v>
      </c>
      <c r="AY202" s="13" t="s">
        <v>122</v>
      </c>
      <c r="BE202" s="138">
        <f>IF(N202="základní",J202,0)</f>
        <v>0</v>
      </c>
      <c r="BF202" s="138">
        <f>IF(N202="snížená",J202,0)</f>
        <v>0</v>
      </c>
      <c r="BG202" s="138">
        <f>IF(N202="zákl. přenesená",J202,0)</f>
        <v>0</v>
      </c>
      <c r="BH202" s="138">
        <f>IF(N202="sníž. přenesená",J202,0)</f>
        <v>0</v>
      </c>
      <c r="BI202" s="138">
        <f>IF(N202="nulová",J202,0)</f>
        <v>0</v>
      </c>
      <c r="BJ202" s="13" t="s">
        <v>78</v>
      </c>
      <c r="BK202" s="138">
        <f>ROUND(I202*H202,1)</f>
        <v>0</v>
      </c>
      <c r="BL202" s="13" t="s">
        <v>129</v>
      </c>
      <c r="BM202" s="137" t="s">
        <v>351</v>
      </c>
    </row>
    <row r="203" spans="2:65" s="1" customFormat="1" ht="16.5" customHeight="1">
      <c r="B203" s="125"/>
      <c r="C203" s="139" t="s">
        <v>303</v>
      </c>
      <c r="D203" s="139" t="s">
        <v>253</v>
      </c>
      <c r="E203" s="140" t="s">
        <v>353</v>
      </c>
      <c r="F203" s="141" t="s">
        <v>354</v>
      </c>
      <c r="G203" s="142" t="s">
        <v>259</v>
      </c>
      <c r="H203" s="143">
        <v>1</v>
      </c>
      <c r="I203" s="144"/>
      <c r="J203" s="144">
        <f>ROUND(I203*H203,1)</f>
        <v>0</v>
      </c>
      <c r="K203" s="145"/>
      <c r="L203" s="146"/>
      <c r="M203" s="147" t="s">
        <v>1</v>
      </c>
      <c r="N203" s="148" t="s">
        <v>35</v>
      </c>
      <c r="O203" s="135">
        <v>0</v>
      </c>
      <c r="P203" s="135">
        <f>O203*H203</f>
        <v>0</v>
      </c>
      <c r="Q203" s="135">
        <v>0</v>
      </c>
      <c r="R203" s="135">
        <f>Q203*H203</f>
        <v>0</v>
      </c>
      <c r="S203" s="135">
        <v>0</v>
      </c>
      <c r="T203" s="136">
        <f>S203*H203</f>
        <v>0</v>
      </c>
      <c r="AR203" s="137" t="s">
        <v>148</v>
      </c>
      <c r="AT203" s="137" t="s">
        <v>253</v>
      </c>
      <c r="AU203" s="137" t="s">
        <v>80</v>
      </c>
      <c r="AY203" s="13" t="s">
        <v>122</v>
      </c>
      <c r="BE203" s="138">
        <f>IF(N203="základní",J203,0)</f>
        <v>0</v>
      </c>
      <c r="BF203" s="138">
        <f>IF(N203="snížená",J203,0)</f>
        <v>0</v>
      </c>
      <c r="BG203" s="138">
        <f>IF(N203="zákl. přenesená",J203,0)</f>
        <v>0</v>
      </c>
      <c r="BH203" s="138">
        <f>IF(N203="sníž. přenesená",J203,0)</f>
        <v>0</v>
      </c>
      <c r="BI203" s="138">
        <f>IF(N203="nulová",J203,0)</f>
        <v>0</v>
      </c>
      <c r="BJ203" s="13" t="s">
        <v>78</v>
      </c>
      <c r="BK203" s="138">
        <f>ROUND(I203*H203,1)</f>
        <v>0</v>
      </c>
      <c r="BL203" s="13" t="s">
        <v>129</v>
      </c>
      <c r="BM203" s="137" t="s">
        <v>355</v>
      </c>
    </row>
    <row r="204" spans="2:65" s="1" customFormat="1" ht="24.2" customHeight="1">
      <c r="B204" s="125"/>
      <c r="C204" s="126" t="s">
        <v>307</v>
      </c>
      <c r="D204" s="126" t="s">
        <v>125</v>
      </c>
      <c r="E204" s="127" t="s">
        <v>357</v>
      </c>
      <c r="F204" s="128" t="s">
        <v>358</v>
      </c>
      <c r="G204" s="129" t="s">
        <v>174</v>
      </c>
      <c r="H204" s="130"/>
      <c r="I204" s="131"/>
      <c r="J204" s="131">
        <f>ROUND(I204*H204,1)</f>
        <v>0</v>
      </c>
      <c r="K204" s="132"/>
      <c r="L204" s="25"/>
      <c r="M204" s="133" t="s">
        <v>1</v>
      </c>
      <c r="N204" s="134" t="s">
        <v>35</v>
      </c>
      <c r="O204" s="135">
        <v>0</v>
      </c>
      <c r="P204" s="135">
        <f>O204*H204</f>
        <v>0</v>
      </c>
      <c r="Q204" s="135">
        <v>0</v>
      </c>
      <c r="R204" s="135">
        <f>Q204*H204</f>
        <v>0</v>
      </c>
      <c r="S204" s="135">
        <v>0</v>
      </c>
      <c r="T204" s="136">
        <f>S204*H204</f>
        <v>0</v>
      </c>
      <c r="AR204" s="137" t="s">
        <v>129</v>
      </c>
      <c r="AT204" s="137" t="s">
        <v>125</v>
      </c>
      <c r="AU204" s="137" t="s">
        <v>80</v>
      </c>
      <c r="AY204" s="13" t="s">
        <v>122</v>
      </c>
      <c r="BE204" s="138">
        <f>IF(N204="základní",J204,0)</f>
        <v>0</v>
      </c>
      <c r="BF204" s="138">
        <f>IF(N204="snížená",J204,0)</f>
        <v>0</v>
      </c>
      <c r="BG204" s="138">
        <f>IF(N204="zákl. přenesená",J204,0)</f>
        <v>0</v>
      </c>
      <c r="BH204" s="138">
        <f>IF(N204="sníž. přenesená",J204,0)</f>
        <v>0</v>
      </c>
      <c r="BI204" s="138">
        <f>IF(N204="nulová",J204,0)</f>
        <v>0</v>
      </c>
      <c r="BJ204" s="13" t="s">
        <v>78</v>
      </c>
      <c r="BK204" s="138">
        <f>ROUND(I204*H204,1)</f>
        <v>0</v>
      </c>
      <c r="BL204" s="13" t="s">
        <v>129</v>
      </c>
      <c r="BM204" s="137" t="s">
        <v>359</v>
      </c>
    </row>
    <row r="205" spans="2:65" s="11" customFormat="1" ht="22.9" customHeight="1">
      <c r="B205" s="114"/>
      <c r="D205" s="115" t="s">
        <v>69</v>
      </c>
      <c r="E205" s="123" t="s">
        <v>360</v>
      </c>
      <c r="F205" s="123" t="s">
        <v>361</v>
      </c>
      <c r="J205" s="124">
        <f>BK205</f>
        <v>0</v>
      </c>
      <c r="L205" s="114"/>
      <c r="M205" s="118"/>
      <c r="P205" s="119">
        <f>SUM(P206:P210)</f>
        <v>1.821</v>
      </c>
      <c r="R205" s="119">
        <f>SUM(R206:R210)</f>
        <v>0</v>
      </c>
      <c r="T205" s="120">
        <f>SUM(T206:T210)</f>
        <v>2.3800000000000002E-2</v>
      </c>
      <c r="AR205" s="115" t="s">
        <v>80</v>
      </c>
      <c r="AT205" s="121" t="s">
        <v>69</v>
      </c>
      <c r="AU205" s="121" t="s">
        <v>78</v>
      </c>
      <c r="AY205" s="115" t="s">
        <v>122</v>
      </c>
      <c r="BK205" s="122">
        <f>SUM(BK206:BK210)</f>
        <v>0</v>
      </c>
    </row>
    <row r="206" spans="2:65" s="1" customFormat="1" ht="16.5" customHeight="1">
      <c r="B206" s="125"/>
      <c r="C206" s="126" t="s">
        <v>376</v>
      </c>
      <c r="D206" s="126" t="s">
        <v>125</v>
      </c>
      <c r="E206" s="127" t="s">
        <v>362</v>
      </c>
      <c r="F206" s="128" t="s">
        <v>363</v>
      </c>
      <c r="G206" s="129" t="s">
        <v>302</v>
      </c>
      <c r="H206" s="130">
        <v>1</v>
      </c>
      <c r="I206" s="131"/>
      <c r="J206" s="131">
        <f>ROUND(I206*H206,1)</f>
        <v>0</v>
      </c>
      <c r="K206" s="132"/>
      <c r="L206" s="25"/>
      <c r="M206" s="133" t="s">
        <v>1</v>
      </c>
      <c r="N206" s="134" t="s">
        <v>35</v>
      </c>
      <c r="O206" s="135">
        <v>5.1999999999999998E-2</v>
      </c>
      <c r="P206" s="135">
        <f>O206*H206</f>
        <v>5.1999999999999998E-2</v>
      </c>
      <c r="Q206" s="135">
        <v>0</v>
      </c>
      <c r="R206" s="135">
        <f>Q206*H206</f>
        <v>0</v>
      </c>
      <c r="S206" s="135">
        <v>0</v>
      </c>
      <c r="T206" s="136">
        <f>S206*H206</f>
        <v>0</v>
      </c>
      <c r="AR206" s="137" t="s">
        <v>129</v>
      </c>
      <c r="AT206" s="137" t="s">
        <v>125</v>
      </c>
      <c r="AU206" s="137" t="s">
        <v>80</v>
      </c>
      <c r="AY206" s="13" t="s">
        <v>122</v>
      </c>
      <c r="BE206" s="138">
        <f>IF(N206="základní",J206,0)</f>
        <v>0</v>
      </c>
      <c r="BF206" s="138">
        <f>IF(N206="snížená",J206,0)</f>
        <v>0</v>
      </c>
      <c r="BG206" s="138">
        <f>IF(N206="zákl. přenesená",J206,0)</f>
        <v>0</v>
      </c>
      <c r="BH206" s="138">
        <f>IF(N206="sníž. přenesená",J206,0)</f>
        <v>0</v>
      </c>
      <c r="BI206" s="138">
        <f>IF(N206="nulová",J206,0)</f>
        <v>0</v>
      </c>
      <c r="BJ206" s="13" t="s">
        <v>78</v>
      </c>
      <c r="BK206" s="138">
        <f>ROUND(I206*H206,1)</f>
        <v>0</v>
      </c>
      <c r="BL206" s="13" t="s">
        <v>129</v>
      </c>
      <c r="BM206" s="137" t="s">
        <v>364</v>
      </c>
    </row>
    <row r="207" spans="2:65" s="1" customFormat="1" ht="16.5" customHeight="1">
      <c r="B207" s="125"/>
      <c r="C207" s="126" t="s">
        <v>311</v>
      </c>
      <c r="D207" s="126" t="s">
        <v>125</v>
      </c>
      <c r="E207" s="127" t="s">
        <v>366</v>
      </c>
      <c r="F207" s="128" t="s">
        <v>367</v>
      </c>
      <c r="G207" s="129" t="s">
        <v>240</v>
      </c>
      <c r="H207" s="130">
        <v>1</v>
      </c>
      <c r="I207" s="131"/>
      <c r="J207" s="131">
        <f>ROUND(I207*H207,1)</f>
        <v>0</v>
      </c>
      <c r="K207" s="132"/>
      <c r="L207" s="25"/>
      <c r="M207" s="133" t="s">
        <v>1</v>
      </c>
      <c r="N207" s="134" t="s">
        <v>35</v>
      </c>
      <c r="O207" s="135">
        <v>8.2000000000000003E-2</v>
      </c>
      <c r="P207" s="135">
        <f>O207*H207</f>
        <v>8.2000000000000003E-2</v>
      </c>
      <c r="Q207" s="135">
        <v>0</v>
      </c>
      <c r="R207" s="135">
        <f>Q207*H207</f>
        <v>0</v>
      </c>
      <c r="S207" s="135">
        <v>2.3800000000000002E-2</v>
      </c>
      <c r="T207" s="136">
        <f>S207*H207</f>
        <v>2.3800000000000002E-2</v>
      </c>
      <c r="AR207" s="137" t="s">
        <v>129</v>
      </c>
      <c r="AT207" s="137" t="s">
        <v>125</v>
      </c>
      <c r="AU207" s="137" t="s">
        <v>80</v>
      </c>
      <c r="AY207" s="13" t="s">
        <v>122</v>
      </c>
      <c r="BE207" s="138">
        <f>IF(N207="základní",J207,0)</f>
        <v>0</v>
      </c>
      <c r="BF207" s="138">
        <f>IF(N207="snížená",J207,0)</f>
        <v>0</v>
      </c>
      <c r="BG207" s="138">
        <f>IF(N207="zákl. přenesená",J207,0)</f>
        <v>0</v>
      </c>
      <c r="BH207" s="138">
        <f>IF(N207="sníž. přenesená",J207,0)</f>
        <v>0</v>
      </c>
      <c r="BI207" s="138">
        <f>IF(N207="nulová",J207,0)</f>
        <v>0</v>
      </c>
      <c r="BJ207" s="13" t="s">
        <v>78</v>
      </c>
      <c r="BK207" s="138">
        <f>ROUND(I207*H207,1)</f>
        <v>0</v>
      </c>
      <c r="BL207" s="13" t="s">
        <v>129</v>
      </c>
      <c r="BM207" s="137" t="s">
        <v>368</v>
      </c>
    </row>
    <row r="208" spans="2:65" s="1" customFormat="1" ht="16.5" customHeight="1">
      <c r="B208" s="125"/>
      <c r="C208" s="126" t="s">
        <v>317</v>
      </c>
      <c r="D208" s="126" t="s">
        <v>125</v>
      </c>
      <c r="E208" s="127" t="s">
        <v>370</v>
      </c>
      <c r="F208" s="128" t="s">
        <v>371</v>
      </c>
      <c r="G208" s="129" t="s">
        <v>135</v>
      </c>
      <c r="H208" s="130">
        <v>1</v>
      </c>
      <c r="I208" s="131"/>
      <c r="J208" s="131">
        <f>ROUND(I208*H208,1)</f>
        <v>0</v>
      </c>
      <c r="K208" s="132"/>
      <c r="L208" s="25"/>
      <c r="M208" s="133" t="s">
        <v>1</v>
      </c>
      <c r="N208" s="134" t="s">
        <v>35</v>
      </c>
      <c r="O208" s="135">
        <v>1.6559999999999999</v>
      </c>
      <c r="P208" s="135">
        <f>O208*H208</f>
        <v>1.6559999999999999</v>
      </c>
      <c r="Q208" s="135">
        <v>0</v>
      </c>
      <c r="R208" s="135">
        <f>Q208*H208</f>
        <v>0</v>
      </c>
      <c r="S208" s="135">
        <v>0</v>
      </c>
      <c r="T208" s="136">
        <f>S208*H208</f>
        <v>0</v>
      </c>
      <c r="AR208" s="137" t="s">
        <v>129</v>
      </c>
      <c r="AT208" s="137" t="s">
        <v>125</v>
      </c>
      <c r="AU208" s="137" t="s">
        <v>80</v>
      </c>
      <c r="AY208" s="13" t="s">
        <v>122</v>
      </c>
      <c r="BE208" s="138">
        <f>IF(N208="základní",J208,0)</f>
        <v>0</v>
      </c>
      <c r="BF208" s="138">
        <f>IF(N208="snížená",J208,0)</f>
        <v>0</v>
      </c>
      <c r="BG208" s="138">
        <f>IF(N208="zákl. přenesená",J208,0)</f>
        <v>0</v>
      </c>
      <c r="BH208" s="138">
        <f>IF(N208="sníž. přenesená",J208,0)</f>
        <v>0</v>
      </c>
      <c r="BI208" s="138">
        <f>IF(N208="nulová",J208,0)</f>
        <v>0</v>
      </c>
      <c r="BJ208" s="13" t="s">
        <v>78</v>
      </c>
      <c r="BK208" s="138">
        <f>ROUND(I208*H208,1)</f>
        <v>0</v>
      </c>
      <c r="BL208" s="13" t="s">
        <v>129</v>
      </c>
      <c r="BM208" s="137" t="s">
        <v>432</v>
      </c>
    </row>
    <row r="209" spans="2:65" s="1" customFormat="1" ht="16.5" customHeight="1">
      <c r="B209" s="125"/>
      <c r="C209" s="126" t="s">
        <v>321</v>
      </c>
      <c r="D209" s="126" t="s">
        <v>125</v>
      </c>
      <c r="E209" s="127" t="s">
        <v>373</v>
      </c>
      <c r="F209" s="128" t="s">
        <v>374</v>
      </c>
      <c r="G209" s="129" t="s">
        <v>302</v>
      </c>
      <c r="H209" s="130">
        <v>1</v>
      </c>
      <c r="I209" s="131"/>
      <c r="J209" s="131">
        <f>ROUND(I209*H209,1)</f>
        <v>0</v>
      </c>
      <c r="K209" s="132"/>
      <c r="L209" s="25"/>
      <c r="M209" s="133" t="s">
        <v>1</v>
      </c>
      <c r="N209" s="134" t="s">
        <v>35</v>
      </c>
      <c r="O209" s="135">
        <v>3.1E-2</v>
      </c>
      <c r="P209" s="135">
        <f>O209*H209</f>
        <v>3.1E-2</v>
      </c>
      <c r="Q209" s="135">
        <v>0</v>
      </c>
      <c r="R209" s="135">
        <f>Q209*H209</f>
        <v>0</v>
      </c>
      <c r="S209" s="135">
        <v>0</v>
      </c>
      <c r="T209" s="136">
        <f>S209*H209</f>
        <v>0</v>
      </c>
      <c r="AR209" s="137" t="s">
        <v>129</v>
      </c>
      <c r="AT209" s="137" t="s">
        <v>125</v>
      </c>
      <c r="AU209" s="137" t="s">
        <v>80</v>
      </c>
      <c r="AY209" s="13" t="s">
        <v>122</v>
      </c>
      <c r="BE209" s="138">
        <f>IF(N209="základní",J209,0)</f>
        <v>0</v>
      </c>
      <c r="BF209" s="138">
        <f>IF(N209="snížená",J209,0)</f>
        <v>0</v>
      </c>
      <c r="BG209" s="138">
        <f>IF(N209="zákl. přenesená",J209,0)</f>
        <v>0</v>
      </c>
      <c r="BH209" s="138">
        <f>IF(N209="sníž. přenesená",J209,0)</f>
        <v>0</v>
      </c>
      <c r="BI209" s="138">
        <f>IF(N209="nulová",J209,0)</f>
        <v>0</v>
      </c>
      <c r="BJ209" s="13" t="s">
        <v>78</v>
      </c>
      <c r="BK209" s="138">
        <f>ROUND(I209*H209,1)</f>
        <v>0</v>
      </c>
      <c r="BL209" s="13" t="s">
        <v>129</v>
      </c>
      <c r="BM209" s="137" t="s">
        <v>375</v>
      </c>
    </row>
    <row r="210" spans="2:65" s="1" customFormat="1" ht="24.2" customHeight="1">
      <c r="B210" s="125"/>
      <c r="C210" s="126" t="s">
        <v>392</v>
      </c>
      <c r="D210" s="126" t="s">
        <v>125</v>
      </c>
      <c r="E210" s="127" t="s">
        <v>377</v>
      </c>
      <c r="F210" s="128" t="s">
        <v>378</v>
      </c>
      <c r="G210" s="129" t="s">
        <v>174</v>
      </c>
      <c r="H210" s="130"/>
      <c r="I210" s="131"/>
      <c r="J210" s="131">
        <f>ROUND(I210*H210,1)</f>
        <v>0</v>
      </c>
      <c r="K210" s="132"/>
      <c r="L210" s="25"/>
      <c r="M210" s="133" t="s">
        <v>1</v>
      </c>
      <c r="N210" s="134" t="s">
        <v>35</v>
      </c>
      <c r="O210" s="135">
        <v>0</v>
      </c>
      <c r="P210" s="135">
        <f>O210*H210</f>
        <v>0</v>
      </c>
      <c r="Q210" s="135">
        <v>0</v>
      </c>
      <c r="R210" s="135">
        <f>Q210*H210</f>
        <v>0</v>
      </c>
      <c r="S210" s="135">
        <v>0</v>
      </c>
      <c r="T210" s="136">
        <f>S210*H210</f>
        <v>0</v>
      </c>
      <c r="AR210" s="137" t="s">
        <v>129</v>
      </c>
      <c r="AT210" s="137" t="s">
        <v>125</v>
      </c>
      <c r="AU210" s="137" t="s">
        <v>80</v>
      </c>
      <c r="AY210" s="13" t="s">
        <v>122</v>
      </c>
      <c r="BE210" s="138">
        <f>IF(N210="základní",J210,0)</f>
        <v>0</v>
      </c>
      <c r="BF210" s="138">
        <f>IF(N210="snížená",J210,0)</f>
        <v>0</v>
      </c>
      <c r="BG210" s="138">
        <f>IF(N210="zákl. přenesená",J210,0)</f>
        <v>0</v>
      </c>
      <c r="BH210" s="138">
        <f>IF(N210="sníž. přenesená",J210,0)</f>
        <v>0</v>
      </c>
      <c r="BI210" s="138">
        <f>IF(N210="nulová",J210,0)</f>
        <v>0</v>
      </c>
      <c r="BJ210" s="13" t="s">
        <v>78</v>
      </c>
      <c r="BK210" s="138">
        <f>ROUND(I210*H210,1)</f>
        <v>0</v>
      </c>
      <c r="BL210" s="13" t="s">
        <v>129</v>
      </c>
      <c r="BM210" s="137" t="s">
        <v>379</v>
      </c>
    </row>
    <row r="211" spans="2:65" s="11" customFormat="1" ht="22.9" customHeight="1">
      <c r="B211" s="114"/>
      <c r="D211" s="115" t="s">
        <v>69</v>
      </c>
      <c r="E211" s="123" t="s">
        <v>380</v>
      </c>
      <c r="F211" s="123" t="s">
        <v>381</v>
      </c>
      <c r="J211" s="124">
        <f>BK211</f>
        <v>0</v>
      </c>
      <c r="L211" s="114"/>
      <c r="M211" s="118"/>
      <c r="P211" s="119">
        <f>SUM(P212:P222)</f>
        <v>22.405999999999999</v>
      </c>
      <c r="R211" s="119">
        <f>SUM(R212:R222)</f>
        <v>0.50405</v>
      </c>
      <c r="T211" s="120">
        <f>SUM(T212:T222)</f>
        <v>0.60009999999999997</v>
      </c>
      <c r="AR211" s="115" t="s">
        <v>80</v>
      </c>
      <c r="AT211" s="121" t="s">
        <v>69</v>
      </c>
      <c r="AU211" s="121" t="s">
        <v>78</v>
      </c>
      <c r="AY211" s="115" t="s">
        <v>122</v>
      </c>
      <c r="BK211" s="122">
        <f>SUM(BK212:BK222)</f>
        <v>0</v>
      </c>
    </row>
    <row r="212" spans="2:65" s="1" customFormat="1" ht="16.5" customHeight="1">
      <c r="B212" s="125"/>
      <c r="C212" s="126" t="s">
        <v>396</v>
      </c>
      <c r="D212" s="126" t="s">
        <v>125</v>
      </c>
      <c r="E212" s="127" t="s">
        <v>382</v>
      </c>
      <c r="F212" s="128" t="s">
        <v>383</v>
      </c>
      <c r="G212" s="129" t="s">
        <v>384</v>
      </c>
      <c r="H212" s="130">
        <v>17</v>
      </c>
      <c r="I212" s="131"/>
      <c r="J212" s="131">
        <f t="shared" ref="J212:J222" si="40">ROUND(I212*H212,1)</f>
        <v>0</v>
      </c>
      <c r="K212" s="132"/>
      <c r="L212" s="25"/>
      <c r="M212" s="133" t="s">
        <v>1</v>
      </c>
      <c r="N212" s="134" t="s">
        <v>35</v>
      </c>
      <c r="O212" s="135">
        <v>0.23899999999999999</v>
      </c>
      <c r="P212" s="135">
        <f t="shared" ref="P212:P222" si="41">O212*H212</f>
        <v>4.0629999999999997</v>
      </c>
      <c r="Q212" s="135">
        <v>0</v>
      </c>
      <c r="R212" s="135">
        <f t="shared" ref="R212:R222" si="42">Q212*H212</f>
        <v>0</v>
      </c>
      <c r="S212" s="135">
        <v>3.5299999999999998E-2</v>
      </c>
      <c r="T212" s="136">
        <f t="shared" ref="T212:T222" si="43">S212*H212</f>
        <v>0.60009999999999997</v>
      </c>
      <c r="AR212" s="137" t="s">
        <v>129</v>
      </c>
      <c r="AT212" s="137" t="s">
        <v>125</v>
      </c>
      <c r="AU212" s="137" t="s">
        <v>80</v>
      </c>
      <c r="AY212" s="13" t="s">
        <v>122</v>
      </c>
      <c r="BE212" s="138">
        <f t="shared" ref="BE212:BE222" si="44">IF(N212="základní",J212,0)</f>
        <v>0</v>
      </c>
      <c r="BF212" s="138">
        <f t="shared" ref="BF212:BF222" si="45">IF(N212="snížená",J212,0)</f>
        <v>0</v>
      </c>
      <c r="BG212" s="138">
        <f t="shared" ref="BG212:BG222" si="46">IF(N212="zákl. přenesená",J212,0)</f>
        <v>0</v>
      </c>
      <c r="BH212" s="138">
        <f t="shared" ref="BH212:BH222" si="47">IF(N212="sníž. přenesená",J212,0)</f>
        <v>0</v>
      </c>
      <c r="BI212" s="138">
        <f t="shared" ref="BI212:BI222" si="48">IF(N212="nulová",J212,0)</f>
        <v>0</v>
      </c>
      <c r="BJ212" s="13" t="s">
        <v>78</v>
      </c>
      <c r="BK212" s="138">
        <f t="shared" ref="BK212:BK222" si="49">ROUND(I212*H212,1)</f>
        <v>0</v>
      </c>
      <c r="BL212" s="13" t="s">
        <v>129</v>
      </c>
      <c r="BM212" s="137" t="s">
        <v>385</v>
      </c>
    </row>
    <row r="213" spans="2:65" s="1" customFormat="1" ht="16.5" customHeight="1">
      <c r="B213" s="125"/>
      <c r="C213" s="126" t="s">
        <v>399</v>
      </c>
      <c r="D213" s="126" t="s">
        <v>125</v>
      </c>
      <c r="E213" s="127" t="s">
        <v>386</v>
      </c>
      <c r="F213" s="128" t="s">
        <v>387</v>
      </c>
      <c r="G213" s="129" t="s">
        <v>384</v>
      </c>
      <c r="H213" s="130">
        <v>17</v>
      </c>
      <c r="I213" s="131"/>
      <c r="J213" s="131">
        <f t="shared" si="40"/>
        <v>0</v>
      </c>
      <c r="K213" s="132"/>
      <c r="L213" s="25"/>
      <c r="M213" s="133" t="s">
        <v>1</v>
      </c>
      <c r="N213" s="134" t="s">
        <v>35</v>
      </c>
      <c r="O213" s="135">
        <v>0.4</v>
      </c>
      <c r="P213" s="135">
        <f t="shared" si="41"/>
        <v>6.8000000000000007</v>
      </c>
      <c r="Q213" s="135">
        <v>2.0400000000000001E-2</v>
      </c>
      <c r="R213" s="135">
        <f t="shared" si="42"/>
        <v>0.3468</v>
      </c>
      <c r="S213" s="135">
        <v>0</v>
      </c>
      <c r="T213" s="136">
        <f t="shared" si="43"/>
        <v>0</v>
      </c>
      <c r="AR213" s="137" t="s">
        <v>161</v>
      </c>
      <c r="AT213" s="137" t="s">
        <v>125</v>
      </c>
      <c r="AU213" s="137" t="s">
        <v>80</v>
      </c>
      <c r="AY213" s="13" t="s">
        <v>122</v>
      </c>
      <c r="BE213" s="138">
        <f t="shared" si="44"/>
        <v>0</v>
      </c>
      <c r="BF213" s="138">
        <f t="shared" si="45"/>
        <v>0</v>
      </c>
      <c r="BG213" s="138">
        <f t="shared" si="46"/>
        <v>0</v>
      </c>
      <c r="BH213" s="138">
        <f t="shared" si="47"/>
        <v>0</v>
      </c>
      <c r="BI213" s="138">
        <f t="shared" si="48"/>
        <v>0</v>
      </c>
      <c r="BJ213" s="13" t="s">
        <v>78</v>
      </c>
      <c r="BK213" s="138">
        <f t="shared" si="49"/>
        <v>0</v>
      </c>
      <c r="BL213" s="13" t="s">
        <v>161</v>
      </c>
      <c r="BM213" s="137" t="s">
        <v>646</v>
      </c>
    </row>
    <row r="214" spans="2:65" s="1" customFormat="1" ht="24.2" customHeight="1">
      <c r="B214" s="125"/>
      <c r="C214" s="126" t="s">
        <v>403</v>
      </c>
      <c r="D214" s="126" t="s">
        <v>125</v>
      </c>
      <c r="E214" s="127" t="s">
        <v>389</v>
      </c>
      <c r="F214" s="128" t="s">
        <v>390</v>
      </c>
      <c r="G214" s="129" t="s">
        <v>384</v>
      </c>
      <c r="H214" s="130">
        <v>34</v>
      </c>
      <c r="I214" s="131"/>
      <c r="J214" s="131">
        <f t="shared" si="40"/>
        <v>0</v>
      </c>
      <c r="K214" s="132"/>
      <c r="L214" s="25"/>
      <c r="M214" s="133" t="s">
        <v>1</v>
      </c>
      <c r="N214" s="134" t="s">
        <v>35</v>
      </c>
      <c r="O214" s="135">
        <v>2.4E-2</v>
      </c>
      <c r="P214" s="135">
        <f t="shared" si="41"/>
        <v>0.81600000000000006</v>
      </c>
      <c r="Q214" s="135">
        <v>1.4499999999999999E-3</v>
      </c>
      <c r="R214" s="135">
        <f t="shared" si="42"/>
        <v>4.9299999999999997E-2</v>
      </c>
      <c r="S214" s="135">
        <v>0</v>
      </c>
      <c r="T214" s="136">
        <f t="shared" si="43"/>
        <v>0</v>
      </c>
      <c r="AR214" s="137" t="s">
        <v>161</v>
      </c>
      <c r="AT214" s="137" t="s">
        <v>125</v>
      </c>
      <c r="AU214" s="137" t="s">
        <v>80</v>
      </c>
      <c r="AY214" s="13" t="s">
        <v>122</v>
      </c>
      <c r="BE214" s="138">
        <f t="shared" si="44"/>
        <v>0</v>
      </c>
      <c r="BF214" s="138">
        <f t="shared" si="45"/>
        <v>0</v>
      </c>
      <c r="BG214" s="138">
        <f t="shared" si="46"/>
        <v>0</v>
      </c>
      <c r="BH214" s="138">
        <f t="shared" si="47"/>
        <v>0</v>
      </c>
      <c r="BI214" s="138">
        <f t="shared" si="48"/>
        <v>0</v>
      </c>
      <c r="BJ214" s="13" t="s">
        <v>78</v>
      </c>
      <c r="BK214" s="138">
        <f t="shared" si="49"/>
        <v>0</v>
      </c>
      <c r="BL214" s="13" t="s">
        <v>161</v>
      </c>
      <c r="BM214" s="137" t="s">
        <v>647</v>
      </c>
    </row>
    <row r="215" spans="2:65" s="1" customFormat="1" ht="16.5" customHeight="1">
      <c r="B215" s="125"/>
      <c r="C215" s="126" t="s">
        <v>333</v>
      </c>
      <c r="D215" s="126" t="s">
        <v>125</v>
      </c>
      <c r="E215" s="127" t="s">
        <v>393</v>
      </c>
      <c r="F215" s="128" t="s">
        <v>394</v>
      </c>
      <c r="G215" s="129" t="s">
        <v>384</v>
      </c>
      <c r="H215" s="130">
        <v>17</v>
      </c>
      <c r="I215" s="131"/>
      <c r="J215" s="131">
        <f t="shared" si="40"/>
        <v>0</v>
      </c>
      <c r="K215" s="132"/>
      <c r="L215" s="25"/>
      <c r="M215" s="133" t="s">
        <v>1</v>
      </c>
      <c r="N215" s="134" t="s">
        <v>35</v>
      </c>
      <c r="O215" s="135">
        <v>0</v>
      </c>
      <c r="P215" s="135">
        <f t="shared" si="41"/>
        <v>0</v>
      </c>
      <c r="Q215" s="135">
        <v>0</v>
      </c>
      <c r="R215" s="135">
        <f t="shared" si="42"/>
        <v>0</v>
      </c>
      <c r="S215" s="135">
        <v>0</v>
      </c>
      <c r="T215" s="136">
        <f t="shared" si="43"/>
        <v>0</v>
      </c>
      <c r="AR215" s="137" t="s">
        <v>129</v>
      </c>
      <c r="AT215" s="137" t="s">
        <v>125</v>
      </c>
      <c r="AU215" s="137" t="s">
        <v>80</v>
      </c>
      <c r="AY215" s="13" t="s">
        <v>122</v>
      </c>
      <c r="BE215" s="138">
        <f t="shared" si="44"/>
        <v>0</v>
      </c>
      <c r="BF215" s="138">
        <f t="shared" si="45"/>
        <v>0</v>
      </c>
      <c r="BG215" s="138">
        <f t="shared" si="46"/>
        <v>0</v>
      </c>
      <c r="BH215" s="138">
        <f t="shared" si="47"/>
        <v>0</v>
      </c>
      <c r="BI215" s="138">
        <f t="shared" si="48"/>
        <v>0</v>
      </c>
      <c r="BJ215" s="13" t="s">
        <v>78</v>
      </c>
      <c r="BK215" s="138">
        <f t="shared" si="49"/>
        <v>0</v>
      </c>
      <c r="BL215" s="13" t="s">
        <v>129</v>
      </c>
      <c r="BM215" s="137" t="s">
        <v>395</v>
      </c>
    </row>
    <row r="216" spans="2:65" s="1" customFormat="1" ht="24.2" customHeight="1">
      <c r="B216" s="125"/>
      <c r="C216" s="126" t="s">
        <v>337</v>
      </c>
      <c r="D216" s="126" t="s">
        <v>125</v>
      </c>
      <c r="E216" s="127" t="s">
        <v>397</v>
      </c>
      <c r="F216" s="128" t="s">
        <v>398</v>
      </c>
      <c r="G216" s="129" t="s">
        <v>384</v>
      </c>
      <c r="H216" s="130">
        <v>17</v>
      </c>
      <c r="I216" s="131"/>
      <c r="J216" s="131">
        <f t="shared" si="40"/>
        <v>0</v>
      </c>
      <c r="K216" s="132"/>
      <c r="L216" s="25"/>
      <c r="M216" s="133" t="s">
        <v>1</v>
      </c>
      <c r="N216" s="134" t="s">
        <v>35</v>
      </c>
      <c r="O216" s="135">
        <v>0</v>
      </c>
      <c r="P216" s="135">
        <f t="shared" si="41"/>
        <v>0</v>
      </c>
      <c r="Q216" s="135">
        <v>0</v>
      </c>
      <c r="R216" s="135">
        <f t="shared" si="42"/>
        <v>0</v>
      </c>
      <c r="S216" s="135">
        <v>0</v>
      </c>
      <c r="T216" s="136">
        <f t="shared" si="43"/>
        <v>0</v>
      </c>
      <c r="AR216" s="137" t="s">
        <v>129</v>
      </c>
      <c r="AT216" s="137" t="s">
        <v>125</v>
      </c>
      <c r="AU216" s="137" t="s">
        <v>80</v>
      </c>
      <c r="AY216" s="13" t="s">
        <v>122</v>
      </c>
      <c r="BE216" s="138">
        <f t="shared" si="44"/>
        <v>0</v>
      </c>
      <c r="BF216" s="138">
        <f t="shared" si="45"/>
        <v>0</v>
      </c>
      <c r="BG216" s="138">
        <f t="shared" si="46"/>
        <v>0</v>
      </c>
      <c r="BH216" s="138">
        <f t="shared" si="47"/>
        <v>0</v>
      </c>
      <c r="BI216" s="138">
        <f t="shared" si="48"/>
        <v>0</v>
      </c>
      <c r="BJ216" s="13" t="s">
        <v>78</v>
      </c>
      <c r="BK216" s="138">
        <f t="shared" si="49"/>
        <v>0</v>
      </c>
      <c r="BL216" s="13" t="s">
        <v>129</v>
      </c>
      <c r="BM216" s="137" t="s">
        <v>369</v>
      </c>
    </row>
    <row r="217" spans="2:65" s="1" customFormat="1" ht="21.75" customHeight="1">
      <c r="B217" s="125"/>
      <c r="C217" s="139" t="s">
        <v>343</v>
      </c>
      <c r="D217" s="139" t="s">
        <v>253</v>
      </c>
      <c r="E217" s="140" t="s">
        <v>400</v>
      </c>
      <c r="F217" s="141" t="s">
        <v>401</v>
      </c>
      <c r="G217" s="142" t="s">
        <v>384</v>
      </c>
      <c r="H217" s="143">
        <v>18.36</v>
      </c>
      <c r="I217" s="144"/>
      <c r="J217" s="144">
        <f t="shared" si="40"/>
        <v>0</v>
      </c>
      <c r="K217" s="145"/>
      <c r="L217" s="146"/>
      <c r="M217" s="147" t="s">
        <v>1</v>
      </c>
      <c r="N217" s="148" t="s">
        <v>35</v>
      </c>
      <c r="O217" s="135">
        <v>0</v>
      </c>
      <c r="P217" s="135">
        <f t="shared" si="41"/>
        <v>0</v>
      </c>
      <c r="Q217" s="135">
        <v>0</v>
      </c>
      <c r="R217" s="135">
        <f t="shared" si="42"/>
        <v>0</v>
      </c>
      <c r="S217" s="135">
        <v>0</v>
      </c>
      <c r="T217" s="136">
        <f t="shared" si="43"/>
        <v>0</v>
      </c>
      <c r="AR217" s="137" t="s">
        <v>148</v>
      </c>
      <c r="AT217" s="137" t="s">
        <v>253</v>
      </c>
      <c r="AU217" s="137" t="s">
        <v>80</v>
      </c>
      <c r="AY217" s="13" t="s">
        <v>122</v>
      </c>
      <c r="BE217" s="138">
        <f t="shared" si="44"/>
        <v>0</v>
      </c>
      <c r="BF217" s="138">
        <f t="shared" si="45"/>
        <v>0</v>
      </c>
      <c r="BG217" s="138">
        <f t="shared" si="46"/>
        <v>0</v>
      </c>
      <c r="BH217" s="138">
        <f t="shared" si="47"/>
        <v>0</v>
      </c>
      <c r="BI217" s="138">
        <f t="shared" si="48"/>
        <v>0</v>
      </c>
      <c r="BJ217" s="13" t="s">
        <v>78</v>
      </c>
      <c r="BK217" s="138">
        <f t="shared" si="49"/>
        <v>0</v>
      </c>
      <c r="BL217" s="13" t="s">
        <v>129</v>
      </c>
      <c r="BM217" s="137" t="s">
        <v>648</v>
      </c>
    </row>
    <row r="218" spans="2:65" s="1" customFormat="1" ht="24.2" customHeight="1">
      <c r="B218" s="125"/>
      <c r="C218" s="139" t="s">
        <v>347</v>
      </c>
      <c r="D218" s="139" t="s">
        <v>253</v>
      </c>
      <c r="E218" s="140" t="s">
        <v>404</v>
      </c>
      <c r="F218" s="141" t="s">
        <v>405</v>
      </c>
      <c r="G218" s="142" t="s">
        <v>240</v>
      </c>
      <c r="H218" s="143">
        <v>2</v>
      </c>
      <c r="I218" s="144"/>
      <c r="J218" s="144">
        <f t="shared" si="40"/>
        <v>0</v>
      </c>
      <c r="K218" s="145"/>
      <c r="L218" s="146"/>
      <c r="M218" s="147" t="s">
        <v>1</v>
      </c>
      <c r="N218" s="148" t="s">
        <v>35</v>
      </c>
      <c r="O218" s="135">
        <v>0</v>
      </c>
      <c r="P218" s="135">
        <f t="shared" si="41"/>
        <v>0</v>
      </c>
      <c r="Q218" s="135">
        <v>0</v>
      </c>
      <c r="R218" s="135">
        <f t="shared" si="42"/>
        <v>0</v>
      </c>
      <c r="S218" s="135">
        <v>0</v>
      </c>
      <c r="T218" s="136">
        <f t="shared" si="43"/>
        <v>0</v>
      </c>
      <c r="AR218" s="137" t="s">
        <v>148</v>
      </c>
      <c r="AT218" s="137" t="s">
        <v>253</v>
      </c>
      <c r="AU218" s="137" t="s">
        <v>80</v>
      </c>
      <c r="AY218" s="13" t="s">
        <v>122</v>
      </c>
      <c r="BE218" s="138">
        <f t="shared" si="44"/>
        <v>0</v>
      </c>
      <c r="BF218" s="138">
        <f t="shared" si="45"/>
        <v>0</v>
      </c>
      <c r="BG218" s="138">
        <f t="shared" si="46"/>
        <v>0</v>
      </c>
      <c r="BH218" s="138">
        <f t="shared" si="47"/>
        <v>0</v>
      </c>
      <c r="BI218" s="138">
        <f t="shared" si="48"/>
        <v>0</v>
      </c>
      <c r="BJ218" s="13" t="s">
        <v>78</v>
      </c>
      <c r="BK218" s="138">
        <f t="shared" si="49"/>
        <v>0</v>
      </c>
      <c r="BL218" s="13" t="s">
        <v>129</v>
      </c>
      <c r="BM218" s="137" t="s">
        <v>649</v>
      </c>
    </row>
    <row r="219" spans="2:65" s="1" customFormat="1" ht="16.5" customHeight="1">
      <c r="B219" s="125"/>
      <c r="C219" s="139" t="s">
        <v>351</v>
      </c>
      <c r="D219" s="139" t="s">
        <v>253</v>
      </c>
      <c r="E219" s="140" t="s">
        <v>650</v>
      </c>
      <c r="F219" s="141" t="s">
        <v>430</v>
      </c>
      <c r="G219" s="142" t="s">
        <v>259</v>
      </c>
      <c r="H219" s="143">
        <v>2</v>
      </c>
      <c r="I219" s="144"/>
      <c r="J219" s="144">
        <f t="shared" si="40"/>
        <v>0</v>
      </c>
      <c r="K219" s="145"/>
      <c r="L219" s="146"/>
      <c r="M219" s="147" t="s">
        <v>1</v>
      </c>
      <c r="N219" s="148" t="s">
        <v>35</v>
      </c>
      <c r="O219" s="135">
        <v>0</v>
      </c>
      <c r="P219" s="135">
        <f t="shared" si="41"/>
        <v>0</v>
      </c>
      <c r="Q219" s="135">
        <v>0</v>
      </c>
      <c r="R219" s="135">
        <f t="shared" si="42"/>
        <v>0</v>
      </c>
      <c r="S219" s="135">
        <v>0</v>
      </c>
      <c r="T219" s="136">
        <f t="shared" si="43"/>
        <v>0</v>
      </c>
      <c r="AR219" s="137" t="s">
        <v>148</v>
      </c>
      <c r="AT219" s="137" t="s">
        <v>253</v>
      </c>
      <c r="AU219" s="137" t="s">
        <v>80</v>
      </c>
      <c r="AY219" s="13" t="s">
        <v>122</v>
      </c>
      <c r="BE219" s="138">
        <f t="shared" si="44"/>
        <v>0</v>
      </c>
      <c r="BF219" s="138">
        <f t="shared" si="45"/>
        <v>0</v>
      </c>
      <c r="BG219" s="138">
        <f t="shared" si="46"/>
        <v>0</v>
      </c>
      <c r="BH219" s="138">
        <f t="shared" si="47"/>
        <v>0</v>
      </c>
      <c r="BI219" s="138">
        <f t="shared" si="48"/>
        <v>0</v>
      </c>
      <c r="BJ219" s="13" t="s">
        <v>78</v>
      </c>
      <c r="BK219" s="138">
        <f t="shared" si="49"/>
        <v>0</v>
      </c>
      <c r="BL219" s="13" t="s">
        <v>129</v>
      </c>
      <c r="BM219" s="137" t="s">
        <v>651</v>
      </c>
    </row>
    <row r="220" spans="2:65" s="1" customFormat="1" ht="16.5" customHeight="1">
      <c r="B220" s="125"/>
      <c r="C220" s="139" t="s">
        <v>355</v>
      </c>
      <c r="D220" s="139" t="s">
        <v>253</v>
      </c>
      <c r="E220" s="140" t="s">
        <v>407</v>
      </c>
      <c r="F220" s="141" t="s">
        <v>408</v>
      </c>
      <c r="G220" s="142" t="s">
        <v>128</v>
      </c>
      <c r="H220" s="143">
        <v>33</v>
      </c>
      <c r="I220" s="144"/>
      <c r="J220" s="144">
        <f t="shared" si="40"/>
        <v>0</v>
      </c>
      <c r="K220" s="145"/>
      <c r="L220" s="146"/>
      <c r="M220" s="147" t="s">
        <v>1</v>
      </c>
      <c r="N220" s="148" t="s">
        <v>35</v>
      </c>
      <c r="O220" s="135">
        <v>0</v>
      </c>
      <c r="P220" s="135">
        <f t="shared" si="41"/>
        <v>0</v>
      </c>
      <c r="Q220" s="135">
        <v>0</v>
      </c>
      <c r="R220" s="135">
        <f t="shared" si="42"/>
        <v>0</v>
      </c>
      <c r="S220" s="135">
        <v>0</v>
      </c>
      <c r="T220" s="136">
        <f t="shared" si="43"/>
        <v>0</v>
      </c>
      <c r="AR220" s="137" t="s">
        <v>148</v>
      </c>
      <c r="AT220" s="137" t="s">
        <v>253</v>
      </c>
      <c r="AU220" s="137" t="s">
        <v>80</v>
      </c>
      <c r="AY220" s="13" t="s">
        <v>122</v>
      </c>
      <c r="BE220" s="138">
        <f t="shared" si="44"/>
        <v>0</v>
      </c>
      <c r="BF220" s="138">
        <f t="shared" si="45"/>
        <v>0</v>
      </c>
      <c r="BG220" s="138">
        <f t="shared" si="46"/>
        <v>0</v>
      </c>
      <c r="BH220" s="138">
        <f t="shared" si="47"/>
        <v>0</v>
      </c>
      <c r="BI220" s="138">
        <f t="shared" si="48"/>
        <v>0</v>
      </c>
      <c r="BJ220" s="13" t="s">
        <v>78</v>
      </c>
      <c r="BK220" s="138">
        <f t="shared" si="49"/>
        <v>0</v>
      </c>
      <c r="BL220" s="13" t="s">
        <v>129</v>
      </c>
      <c r="BM220" s="137" t="s">
        <v>409</v>
      </c>
    </row>
    <row r="221" spans="2:65" s="1" customFormat="1" ht="21.75" customHeight="1">
      <c r="B221" s="125"/>
      <c r="C221" s="126" t="s">
        <v>359</v>
      </c>
      <c r="D221" s="126" t="s">
        <v>125</v>
      </c>
      <c r="E221" s="127" t="s">
        <v>410</v>
      </c>
      <c r="F221" s="128" t="s">
        <v>411</v>
      </c>
      <c r="G221" s="129" t="s">
        <v>384</v>
      </c>
      <c r="H221" s="130">
        <v>17</v>
      </c>
      <c r="I221" s="131"/>
      <c r="J221" s="131">
        <f t="shared" si="40"/>
        <v>0</v>
      </c>
      <c r="K221" s="132"/>
      <c r="L221" s="25"/>
      <c r="M221" s="133" t="s">
        <v>1</v>
      </c>
      <c r="N221" s="134" t="s">
        <v>35</v>
      </c>
      <c r="O221" s="135">
        <v>0.63100000000000001</v>
      </c>
      <c r="P221" s="135">
        <f t="shared" si="41"/>
        <v>10.727</v>
      </c>
      <c r="Q221" s="135">
        <v>6.3499999999999997E-3</v>
      </c>
      <c r="R221" s="135">
        <f t="shared" si="42"/>
        <v>0.10794999999999999</v>
      </c>
      <c r="S221" s="135">
        <v>0</v>
      </c>
      <c r="T221" s="136">
        <f t="shared" si="43"/>
        <v>0</v>
      </c>
      <c r="AR221" s="137" t="s">
        <v>129</v>
      </c>
      <c r="AT221" s="137" t="s">
        <v>125</v>
      </c>
      <c r="AU221" s="137" t="s">
        <v>80</v>
      </c>
      <c r="AY221" s="13" t="s">
        <v>122</v>
      </c>
      <c r="BE221" s="138">
        <f t="shared" si="44"/>
        <v>0</v>
      </c>
      <c r="BF221" s="138">
        <f t="shared" si="45"/>
        <v>0</v>
      </c>
      <c r="BG221" s="138">
        <f t="shared" si="46"/>
        <v>0</v>
      </c>
      <c r="BH221" s="138">
        <f t="shared" si="47"/>
        <v>0</v>
      </c>
      <c r="BI221" s="138">
        <f t="shared" si="48"/>
        <v>0</v>
      </c>
      <c r="BJ221" s="13" t="s">
        <v>78</v>
      </c>
      <c r="BK221" s="138">
        <f t="shared" si="49"/>
        <v>0</v>
      </c>
      <c r="BL221" s="13" t="s">
        <v>129</v>
      </c>
      <c r="BM221" s="137" t="s">
        <v>412</v>
      </c>
    </row>
    <row r="222" spans="2:65" s="1" customFormat="1" ht="21.75" customHeight="1">
      <c r="B222" s="125"/>
      <c r="C222" s="126" t="s">
        <v>364</v>
      </c>
      <c r="D222" s="126" t="s">
        <v>125</v>
      </c>
      <c r="E222" s="127" t="s">
        <v>413</v>
      </c>
      <c r="F222" s="128" t="s">
        <v>414</v>
      </c>
      <c r="G222" s="129" t="s">
        <v>174</v>
      </c>
      <c r="H222" s="130"/>
      <c r="I222" s="131"/>
      <c r="J222" s="131">
        <f t="shared" si="40"/>
        <v>0</v>
      </c>
      <c r="K222" s="132"/>
      <c r="L222" s="25"/>
      <c r="M222" s="133" t="s">
        <v>1</v>
      </c>
      <c r="N222" s="134" t="s">
        <v>35</v>
      </c>
      <c r="O222" s="135">
        <v>1.548</v>
      </c>
      <c r="P222" s="135">
        <f t="shared" si="41"/>
        <v>0</v>
      </c>
      <c r="Q222" s="135">
        <v>0</v>
      </c>
      <c r="R222" s="135">
        <f t="shared" si="42"/>
        <v>0</v>
      </c>
      <c r="S222" s="135">
        <v>0</v>
      </c>
      <c r="T222" s="136">
        <f t="shared" si="43"/>
        <v>0</v>
      </c>
      <c r="AR222" s="137" t="s">
        <v>129</v>
      </c>
      <c r="AT222" s="137" t="s">
        <v>125</v>
      </c>
      <c r="AU222" s="137" t="s">
        <v>80</v>
      </c>
      <c r="AY222" s="13" t="s">
        <v>122</v>
      </c>
      <c r="BE222" s="138">
        <f t="shared" si="44"/>
        <v>0</v>
      </c>
      <c r="BF222" s="138">
        <f t="shared" si="45"/>
        <v>0</v>
      </c>
      <c r="BG222" s="138">
        <f t="shared" si="46"/>
        <v>0</v>
      </c>
      <c r="BH222" s="138">
        <f t="shared" si="47"/>
        <v>0</v>
      </c>
      <c r="BI222" s="138">
        <f t="shared" si="48"/>
        <v>0</v>
      </c>
      <c r="BJ222" s="13" t="s">
        <v>78</v>
      </c>
      <c r="BK222" s="138">
        <f t="shared" si="49"/>
        <v>0</v>
      </c>
      <c r="BL222" s="13" t="s">
        <v>129</v>
      </c>
      <c r="BM222" s="137" t="s">
        <v>415</v>
      </c>
    </row>
    <row r="223" spans="2:65" s="11" customFormat="1" ht="22.9" customHeight="1">
      <c r="B223" s="114"/>
      <c r="D223" s="115" t="s">
        <v>69</v>
      </c>
      <c r="E223" s="123" t="s">
        <v>416</v>
      </c>
      <c r="F223" s="123" t="s">
        <v>417</v>
      </c>
      <c r="J223" s="124">
        <f>BK223</f>
        <v>0</v>
      </c>
      <c r="L223" s="114"/>
      <c r="M223" s="118"/>
      <c r="P223" s="119">
        <f>SUM(P224:P236)</f>
        <v>61.775999999999996</v>
      </c>
      <c r="R223" s="119">
        <f>SUM(R224:R236)</f>
        <v>0.6552</v>
      </c>
      <c r="T223" s="120">
        <f>SUM(T224:T236)</f>
        <v>4.2380000000000004</v>
      </c>
      <c r="AR223" s="115" t="s">
        <v>80</v>
      </c>
      <c r="AT223" s="121" t="s">
        <v>69</v>
      </c>
      <c r="AU223" s="121" t="s">
        <v>78</v>
      </c>
      <c r="AY223" s="115" t="s">
        <v>122</v>
      </c>
      <c r="BK223" s="122">
        <f>SUM(BK224:BK236)</f>
        <v>0</v>
      </c>
    </row>
    <row r="224" spans="2:65" s="1" customFormat="1" ht="16.5" customHeight="1">
      <c r="B224" s="125"/>
      <c r="C224" s="126" t="s">
        <v>368</v>
      </c>
      <c r="D224" s="126" t="s">
        <v>125</v>
      </c>
      <c r="E224" s="127" t="s">
        <v>418</v>
      </c>
      <c r="F224" s="128" t="s">
        <v>419</v>
      </c>
      <c r="G224" s="129" t="s">
        <v>384</v>
      </c>
      <c r="H224" s="130">
        <v>52</v>
      </c>
      <c r="I224" s="131"/>
      <c r="J224" s="131">
        <f t="shared" ref="J224:J236" si="50">ROUND(I224*H224,1)</f>
        <v>0</v>
      </c>
      <c r="K224" s="132"/>
      <c r="L224" s="25"/>
      <c r="M224" s="133" t="s">
        <v>1</v>
      </c>
      <c r="N224" s="134" t="s">
        <v>35</v>
      </c>
      <c r="O224" s="135">
        <v>0.29499999999999998</v>
      </c>
      <c r="P224" s="135">
        <f t="shared" ref="P224:P236" si="51">O224*H224</f>
        <v>15.34</v>
      </c>
      <c r="Q224" s="135">
        <v>0</v>
      </c>
      <c r="R224" s="135">
        <f t="shared" ref="R224:R236" si="52">Q224*H224</f>
        <v>0</v>
      </c>
      <c r="S224" s="135">
        <v>8.1500000000000003E-2</v>
      </c>
      <c r="T224" s="136">
        <f t="shared" ref="T224:T236" si="53">S224*H224</f>
        <v>4.2380000000000004</v>
      </c>
      <c r="AR224" s="137" t="s">
        <v>129</v>
      </c>
      <c r="AT224" s="137" t="s">
        <v>125</v>
      </c>
      <c r="AU224" s="137" t="s">
        <v>80</v>
      </c>
      <c r="AY224" s="13" t="s">
        <v>122</v>
      </c>
      <c r="BE224" s="138">
        <f t="shared" ref="BE224:BE236" si="54">IF(N224="základní",J224,0)</f>
        <v>0</v>
      </c>
      <c r="BF224" s="138">
        <f t="shared" ref="BF224:BF236" si="55">IF(N224="snížená",J224,0)</f>
        <v>0</v>
      </c>
      <c r="BG224" s="138">
        <f t="shared" ref="BG224:BG236" si="56">IF(N224="zákl. přenesená",J224,0)</f>
        <v>0</v>
      </c>
      <c r="BH224" s="138">
        <f t="shared" ref="BH224:BH236" si="57">IF(N224="sníž. přenesená",J224,0)</f>
        <v>0</v>
      </c>
      <c r="BI224" s="138">
        <f t="shared" ref="BI224:BI236" si="58">IF(N224="nulová",J224,0)</f>
        <v>0</v>
      </c>
      <c r="BJ224" s="13" t="s">
        <v>78</v>
      </c>
      <c r="BK224" s="138">
        <f t="shared" ref="BK224:BK236" si="59">ROUND(I224*H224,1)</f>
        <v>0</v>
      </c>
      <c r="BL224" s="13" t="s">
        <v>129</v>
      </c>
      <c r="BM224" s="137" t="s">
        <v>420</v>
      </c>
    </row>
    <row r="225" spans="2:65" s="1" customFormat="1" ht="16.5" customHeight="1">
      <c r="B225" s="125"/>
      <c r="C225" s="126" t="s">
        <v>432</v>
      </c>
      <c r="D225" s="126" t="s">
        <v>125</v>
      </c>
      <c r="E225" s="127" t="s">
        <v>421</v>
      </c>
      <c r="F225" s="128" t="s">
        <v>422</v>
      </c>
      <c r="G225" s="129" t="s">
        <v>384</v>
      </c>
      <c r="H225" s="130">
        <v>52</v>
      </c>
      <c r="I225" s="131"/>
      <c r="J225" s="131">
        <f t="shared" si="50"/>
        <v>0</v>
      </c>
      <c r="K225" s="132"/>
      <c r="L225" s="25"/>
      <c r="M225" s="133" t="s">
        <v>1</v>
      </c>
      <c r="N225" s="134" t="s">
        <v>35</v>
      </c>
      <c r="O225" s="135">
        <v>9.9000000000000005E-2</v>
      </c>
      <c r="P225" s="135">
        <f t="shared" si="51"/>
        <v>5.1480000000000006</v>
      </c>
      <c r="Q225" s="135">
        <v>4.4999999999999997E-3</v>
      </c>
      <c r="R225" s="135">
        <f t="shared" si="52"/>
        <v>0.23399999999999999</v>
      </c>
      <c r="S225" s="135">
        <v>0</v>
      </c>
      <c r="T225" s="136">
        <f t="shared" si="53"/>
        <v>0</v>
      </c>
      <c r="AR225" s="137" t="s">
        <v>129</v>
      </c>
      <c r="AT225" s="137" t="s">
        <v>125</v>
      </c>
      <c r="AU225" s="137" t="s">
        <v>80</v>
      </c>
      <c r="AY225" s="13" t="s">
        <v>122</v>
      </c>
      <c r="BE225" s="138">
        <f t="shared" si="54"/>
        <v>0</v>
      </c>
      <c r="BF225" s="138">
        <f t="shared" si="55"/>
        <v>0</v>
      </c>
      <c r="BG225" s="138">
        <f t="shared" si="56"/>
        <v>0</v>
      </c>
      <c r="BH225" s="138">
        <f t="shared" si="57"/>
        <v>0</v>
      </c>
      <c r="BI225" s="138">
        <f t="shared" si="58"/>
        <v>0</v>
      </c>
      <c r="BJ225" s="13" t="s">
        <v>78</v>
      </c>
      <c r="BK225" s="138">
        <f t="shared" si="59"/>
        <v>0</v>
      </c>
      <c r="BL225" s="13" t="s">
        <v>129</v>
      </c>
      <c r="BM225" s="137" t="s">
        <v>423</v>
      </c>
    </row>
    <row r="226" spans="2:65" s="1" customFormat="1" ht="24.2" customHeight="1">
      <c r="B226" s="125"/>
      <c r="C226" s="126" t="s">
        <v>375</v>
      </c>
      <c r="D226" s="126" t="s">
        <v>125</v>
      </c>
      <c r="E226" s="127" t="s">
        <v>424</v>
      </c>
      <c r="F226" s="128" t="s">
        <v>390</v>
      </c>
      <c r="G226" s="129" t="s">
        <v>384</v>
      </c>
      <c r="H226" s="130">
        <v>104</v>
      </c>
      <c r="I226" s="131"/>
      <c r="J226" s="131">
        <f t="shared" si="50"/>
        <v>0</v>
      </c>
      <c r="K226" s="132"/>
      <c r="L226" s="25"/>
      <c r="M226" s="133" t="s">
        <v>1</v>
      </c>
      <c r="N226" s="134" t="s">
        <v>35</v>
      </c>
      <c r="O226" s="135">
        <v>2.4E-2</v>
      </c>
      <c r="P226" s="135">
        <f t="shared" si="51"/>
        <v>2.496</v>
      </c>
      <c r="Q226" s="135">
        <v>1.4499999999999999E-3</v>
      </c>
      <c r="R226" s="135">
        <f t="shared" si="52"/>
        <v>0.15079999999999999</v>
      </c>
      <c r="S226" s="135">
        <v>0</v>
      </c>
      <c r="T226" s="136">
        <f t="shared" si="53"/>
        <v>0</v>
      </c>
      <c r="AR226" s="137" t="s">
        <v>161</v>
      </c>
      <c r="AT226" s="137" t="s">
        <v>125</v>
      </c>
      <c r="AU226" s="137" t="s">
        <v>80</v>
      </c>
      <c r="AY226" s="13" t="s">
        <v>122</v>
      </c>
      <c r="BE226" s="138">
        <f t="shared" si="54"/>
        <v>0</v>
      </c>
      <c r="BF226" s="138">
        <f t="shared" si="55"/>
        <v>0</v>
      </c>
      <c r="BG226" s="138">
        <f t="shared" si="56"/>
        <v>0</v>
      </c>
      <c r="BH226" s="138">
        <f t="shared" si="57"/>
        <v>0</v>
      </c>
      <c r="BI226" s="138">
        <f t="shared" si="58"/>
        <v>0</v>
      </c>
      <c r="BJ226" s="13" t="s">
        <v>78</v>
      </c>
      <c r="BK226" s="138">
        <f t="shared" si="59"/>
        <v>0</v>
      </c>
      <c r="BL226" s="13" t="s">
        <v>161</v>
      </c>
      <c r="BM226" s="137" t="s">
        <v>652</v>
      </c>
    </row>
    <row r="227" spans="2:65" s="1" customFormat="1" ht="16.5" customHeight="1">
      <c r="B227" s="125"/>
      <c r="C227" s="126" t="s">
        <v>379</v>
      </c>
      <c r="D227" s="126" t="s">
        <v>125</v>
      </c>
      <c r="E227" s="127" t="s">
        <v>426</v>
      </c>
      <c r="F227" s="128" t="s">
        <v>427</v>
      </c>
      <c r="G227" s="129" t="s">
        <v>384</v>
      </c>
      <c r="H227" s="130">
        <v>52</v>
      </c>
      <c r="I227" s="131"/>
      <c r="J227" s="131">
        <f t="shared" si="50"/>
        <v>0</v>
      </c>
      <c r="K227" s="132"/>
      <c r="L227" s="25"/>
      <c r="M227" s="133" t="s">
        <v>1</v>
      </c>
      <c r="N227" s="134" t="s">
        <v>35</v>
      </c>
      <c r="O227" s="135">
        <v>0</v>
      </c>
      <c r="P227" s="135">
        <f t="shared" si="51"/>
        <v>0</v>
      </c>
      <c r="Q227" s="135">
        <v>0</v>
      </c>
      <c r="R227" s="135">
        <f t="shared" si="52"/>
        <v>0</v>
      </c>
      <c r="S227" s="135">
        <v>0</v>
      </c>
      <c r="T227" s="136">
        <f t="shared" si="53"/>
        <v>0</v>
      </c>
      <c r="AR227" s="137" t="s">
        <v>129</v>
      </c>
      <c r="AT227" s="137" t="s">
        <v>125</v>
      </c>
      <c r="AU227" s="137" t="s">
        <v>80</v>
      </c>
      <c r="AY227" s="13" t="s">
        <v>122</v>
      </c>
      <c r="BE227" s="138">
        <f t="shared" si="54"/>
        <v>0</v>
      </c>
      <c r="BF227" s="138">
        <f t="shared" si="55"/>
        <v>0</v>
      </c>
      <c r="BG227" s="138">
        <f t="shared" si="56"/>
        <v>0</v>
      </c>
      <c r="BH227" s="138">
        <f t="shared" si="57"/>
        <v>0</v>
      </c>
      <c r="BI227" s="138">
        <f t="shared" si="58"/>
        <v>0</v>
      </c>
      <c r="BJ227" s="13" t="s">
        <v>78</v>
      </c>
      <c r="BK227" s="138">
        <f t="shared" si="59"/>
        <v>0</v>
      </c>
      <c r="BL227" s="13" t="s">
        <v>129</v>
      </c>
      <c r="BM227" s="137" t="s">
        <v>428</v>
      </c>
    </row>
    <row r="228" spans="2:65" s="1" customFormat="1" ht="16.5" customHeight="1">
      <c r="B228" s="125"/>
      <c r="C228" s="139" t="s">
        <v>442</v>
      </c>
      <c r="D228" s="139" t="s">
        <v>253</v>
      </c>
      <c r="E228" s="140" t="s">
        <v>650</v>
      </c>
      <c r="F228" s="141" t="s">
        <v>430</v>
      </c>
      <c r="G228" s="142" t="s">
        <v>259</v>
      </c>
      <c r="H228" s="143">
        <v>3</v>
      </c>
      <c r="I228" s="144"/>
      <c r="J228" s="144">
        <f t="shared" si="50"/>
        <v>0</v>
      </c>
      <c r="K228" s="145"/>
      <c r="L228" s="146"/>
      <c r="M228" s="147" t="s">
        <v>1</v>
      </c>
      <c r="N228" s="148" t="s">
        <v>35</v>
      </c>
      <c r="O228" s="135">
        <v>0</v>
      </c>
      <c r="P228" s="135">
        <f t="shared" si="51"/>
        <v>0</v>
      </c>
      <c r="Q228" s="135">
        <v>0</v>
      </c>
      <c r="R228" s="135">
        <f t="shared" si="52"/>
        <v>0</v>
      </c>
      <c r="S228" s="135">
        <v>0</v>
      </c>
      <c r="T228" s="136">
        <f t="shared" si="53"/>
        <v>0</v>
      </c>
      <c r="AR228" s="137" t="s">
        <v>148</v>
      </c>
      <c r="AT228" s="137" t="s">
        <v>253</v>
      </c>
      <c r="AU228" s="137" t="s">
        <v>80</v>
      </c>
      <c r="AY228" s="13" t="s">
        <v>122</v>
      </c>
      <c r="BE228" s="138">
        <f t="shared" si="54"/>
        <v>0</v>
      </c>
      <c r="BF228" s="138">
        <f t="shared" si="55"/>
        <v>0</v>
      </c>
      <c r="BG228" s="138">
        <f t="shared" si="56"/>
        <v>0</v>
      </c>
      <c r="BH228" s="138">
        <f t="shared" si="57"/>
        <v>0</v>
      </c>
      <c r="BI228" s="138">
        <f t="shared" si="58"/>
        <v>0</v>
      </c>
      <c r="BJ228" s="13" t="s">
        <v>78</v>
      </c>
      <c r="BK228" s="138">
        <f t="shared" si="59"/>
        <v>0</v>
      </c>
      <c r="BL228" s="13" t="s">
        <v>129</v>
      </c>
      <c r="BM228" s="137" t="s">
        <v>577</v>
      </c>
    </row>
    <row r="229" spans="2:65" s="1" customFormat="1" ht="24.2" customHeight="1">
      <c r="B229" s="125"/>
      <c r="C229" s="126" t="s">
        <v>446</v>
      </c>
      <c r="D229" s="126" t="s">
        <v>125</v>
      </c>
      <c r="E229" s="127" t="s">
        <v>433</v>
      </c>
      <c r="F229" s="128" t="s">
        <v>434</v>
      </c>
      <c r="G229" s="129" t="s">
        <v>384</v>
      </c>
      <c r="H229" s="130">
        <v>52</v>
      </c>
      <c r="I229" s="131"/>
      <c r="J229" s="131">
        <f t="shared" si="50"/>
        <v>0</v>
      </c>
      <c r="K229" s="132"/>
      <c r="L229" s="25"/>
      <c r="M229" s="133" t="s">
        <v>1</v>
      </c>
      <c r="N229" s="134" t="s">
        <v>35</v>
      </c>
      <c r="O229" s="135">
        <v>0.746</v>
      </c>
      <c r="P229" s="135">
        <f t="shared" si="51"/>
        <v>38.792000000000002</v>
      </c>
      <c r="Q229" s="135">
        <v>5.1999999999999998E-3</v>
      </c>
      <c r="R229" s="135">
        <f t="shared" si="52"/>
        <v>0.27039999999999997</v>
      </c>
      <c r="S229" s="135">
        <v>0</v>
      </c>
      <c r="T229" s="136">
        <f t="shared" si="53"/>
        <v>0</v>
      </c>
      <c r="AR229" s="137" t="s">
        <v>129</v>
      </c>
      <c r="AT229" s="137" t="s">
        <v>125</v>
      </c>
      <c r="AU229" s="137" t="s">
        <v>80</v>
      </c>
      <c r="AY229" s="13" t="s">
        <v>122</v>
      </c>
      <c r="BE229" s="138">
        <f t="shared" si="54"/>
        <v>0</v>
      </c>
      <c r="BF229" s="138">
        <f t="shared" si="55"/>
        <v>0</v>
      </c>
      <c r="BG229" s="138">
        <f t="shared" si="56"/>
        <v>0</v>
      </c>
      <c r="BH229" s="138">
        <f t="shared" si="57"/>
        <v>0</v>
      </c>
      <c r="BI229" s="138">
        <f t="shared" si="58"/>
        <v>0</v>
      </c>
      <c r="BJ229" s="13" t="s">
        <v>78</v>
      </c>
      <c r="BK229" s="138">
        <f t="shared" si="59"/>
        <v>0</v>
      </c>
      <c r="BL229" s="13" t="s">
        <v>129</v>
      </c>
      <c r="BM229" s="137" t="s">
        <v>435</v>
      </c>
    </row>
    <row r="230" spans="2:65" s="1" customFormat="1" ht="16.5" customHeight="1">
      <c r="B230" s="125"/>
      <c r="C230" s="139" t="s">
        <v>450</v>
      </c>
      <c r="D230" s="139" t="s">
        <v>253</v>
      </c>
      <c r="E230" s="140" t="s">
        <v>436</v>
      </c>
      <c r="F230" s="141" t="s">
        <v>437</v>
      </c>
      <c r="G230" s="142" t="s">
        <v>384</v>
      </c>
      <c r="H230" s="143">
        <v>42.12</v>
      </c>
      <c r="I230" s="144"/>
      <c r="J230" s="144">
        <f t="shared" si="50"/>
        <v>0</v>
      </c>
      <c r="K230" s="145"/>
      <c r="L230" s="146"/>
      <c r="M230" s="147" t="s">
        <v>1</v>
      </c>
      <c r="N230" s="148" t="s">
        <v>35</v>
      </c>
      <c r="O230" s="135">
        <v>0</v>
      </c>
      <c r="P230" s="135">
        <f t="shared" si="51"/>
        <v>0</v>
      </c>
      <c r="Q230" s="135">
        <v>0</v>
      </c>
      <c r="R230" s="135">
        <f t="shared" si="52"/>
        <v>0</v>
      </c>
      <c r="S230" s="135">
        <v>0</v>
      </c>
      <c r="T230" s="136">
        <f t="shared" si="53"/>
        <v>0</v>
      </c>
      <c r="AR230" s="137" t="s">
        <v>148</v>
      </c>
      <c r="AT230" s="137" t="s">
        <v>253</v>
      </c>
      <c r="AU230" s="137" t="s">
        <v>80</v>
      </c>
      <c r="AY230" s="13" t="s">
        <v>122</v>
      </c>
      <c r="BE230" s="138">
        <f t="shared" si="54"/>
        <v>0</v>
      </c>
      <c r="BF230" s="138">
        <f t="shared" si="55"/>
        <v>0</v>
      </c>
      <c r="BG230" s="138">
        <f t="shared" si="56"/>
        <v>0</v>
      </c>
      <c r="BH230" s="138">
        <f t="shared" si="57"/>
        <v>0</v>
      </c>
      <c r="BI230" s="138">
        <f t="shared" si="58"/>
        <v>0</v>
      </c>
      <c r="BJ230" s="13" t="s">
        <v>78</v>
      </c>
      <c r="BK230" s="138">
        <f t="shared" si="59"/>
        <v>0</v>
      </c>
      <c r="BL230" s="13" t="s">
        <v>129</v>
      </c>
      <c r="BM230" s="137" t="s">
        <v>653</v>
      </c>
    </row>
    <row r="231" spans="2:65" s="1" customFormat="1" ht="24.2" customHeight="1">
      <c r="B231" s="125"/>
      <c r="C231" s="139" t="s">
        <v>454</v>
      </c>
      <c r="D231" s="139" t="s">
        <v>253</v>
      </c>
      <c r="E231" s="140" t="s">
        <v>439</v>
      </c>
      <c r="F231" s="141" t="s">
        <v>440</v>
      </c>
      <c r="G231" s="142" t="s">
        <v>384</v>
      </c>
      <c r="H231" s="143">
        <v>15</v>
      </c>
      <c r="I231" s="144"/>
      <c r="J231" s="144">
        <f t="shared" si="50"/>
        <v>0</v>
      </c>
      <c r="K231" s="145"/>
      <c r="L231" s="146"/>
      <c r="M231" s="147" t="s">
        <v>1</v>
      </c>
      <c r="N231" s="148" t="s">
        <v>35</v>
      </c>
      <c r="O231" s="135">
        <v>0</v>
      </c>
      <c r="P231" s="135">
        <f t="shared" si="51"/>
        <v>0</v>
      </c>
      <c r="Q231" s="135">
        <v>0</v>
      </c>
      <c r="R231" s="135">
        <f t="shared" si="52"/>
        <v>0</v>
      </c>
      <c r="S231" s="135">
        <v>0</v>
      </c>
      <c r="T231" s="136">
        <f t="shared" si="53"/>
        <v>0</v>
      </c>
      <c r="AR231" s="137" t="s">
        <v>148</v>
      </c>
      <c r="AT231" s="137" t="s">
        <v>253</v>
      </c>
      <c r="AU231" s="137" t="s">
        <v>80</v>
      </c>
      <c r="AY231" s="13" t="s">
        <v>122</v>
      </c>
      <c r="BE231" s="138">
        <f t="shared" si="54"/>
        <v>0</v>
      </c>
      <c r="BF231" s="138">
        <f t="shared" si="55"/>
        <v>0</v>
      </c>
      <c r="BG231" s="138">
        <f t="shared" si="56"/>
        <v>0</v>
      </c>
      <c r="BH231" s="138">
        <f t="shared" si="57"/>
        <v>0</v>
      </c>
      <c r="BI231" s="138">
        <f t="shared" si="58"/>
        <v>0</v>
      </c>
      <c r="BJ231" s="13" t="s">
        <v>78</v>
      </c>
      <c r="BK231" s="138">
        <f t="shared" si="59"/>
        <v>0</v>
      </c>
      <c r="BL231" s="13" t="s">
        <v>129</v>
      </c>
      <c r="BM231" s="137" t="s">
        <v>654</v>
      </c>
    </row>
    <row r="232" spans="2:65" s="1" customFormat="1" ht="24.2" customHeight="1">
      <c r="B232" s="125"/>
      <c r="C232" s="139" t="s">
        <v>588</v>
      </c>
      <c r="D232" s="139" t="s">
        <v>253</v>
      </c>
      <c r="E232" s="140" t="s">
        <v>443</v>
      </c>
      <c r="F232" s="141" t="s">
        <v>444</v>
      </c>
      <c r="G232" s="142" t="s">
        <v>240</v>
      </c>
      <c r="H232" s="143">
        <v>5</v>
      </c>
      <c r="I232" s="144"/>
      <c r="J232" s="144">
        <f t="shared" si="50"/>
        <v>0</v>
      </c>
      <c r="K232" s="145"/>
      <c r="L232" s="146"/>
      <c r="M232" s="147" t="s">
        <v>1</v>
      </c>
      <c r="N232" s="148" t="s">
        <v>35</v>
      </c>
      <c r="O232" s="135">
        <v>0</v>
      </c>
      <c r="P232" s="135">
        <f t="shared" si="51"/>
        <v>0</v>
      </c>
      <c r="Q232" s="135">
        <v>0</v>
      </c>
      <c r="R232" s="135">
        <f t="shared" si="52"/>
        <v>0</v>
      </c>
      <c r="S232" s="135">
        <v>0</v>
      </c>
      <c r="T232" s="136">
        <f t="shared" si="53"/>
        <v>0</v>
      </c>
      <c r="AR232" s="137" t="s">
        <v>148</v>
      </c>
      <c r="AT232" s="137" t="s">
        <v>253</v>
      </c>
      <c r="AU232" s="137" t="s">
        <v>80</v>
      </c>
      <c r="AY232" s="13" t="s">
        <v>122</v>
      </c>
      <c r="BE232" s="138">
        <f t="shared" si="54"/>
        <v>0</v>
      </c>
      <c r="BF232" s="138">
        <f t="shared" si="55"/>
        <v>0</v>
      </c>
      <c r="BG232" s="138">
        <f t="shared" si="56"/>
        <v>0</v>
      </c>
      <c r="BH232" s="138">
        <f t="shared" si="57"/>
        <v>0</v>
      </c>
      <c r="BI232" s="138">
        <f t="shared" si="58"/>
        <v>0</v>
      </c>
      <c r="BJ232" s="13" t="s">
        <v>78</v>
      </c>
      <c r="BK232" s="138">
        <f t="shared" si="59"/>
        <v>0</v>
      </c>
      <c r="BL232" s="13" t="s">
        <v>129</v>
      </c>
      <c r="BM232" s="137" t="s">
        <v>655</v>
      </c>
    </row>
    <row r="233" spans="2:65" s="1" customFormat="1" ht="16.5" customHeight="1">
      <c r="B233" s="125"/>
      <c r="C233" s="139" t="s">
        <v>458</v>
      </c>
      <c r="D233" s="139" t="s">
        <v>253</v>
      </c>
      <c r="E233" s="140" t="s">
        <v>447</v>
      </c>
      <c r="F233" s="141" t="s">
        <v>448</v>
      </c>
      <c r="G233" s="142" t="s">
        <v>240</v>
      </c>
      <c r="H233" s="143">
        <v>10</v>
      </c>
      <c r="I233" s="144"/>
      <c r="J233" s="144">
        <f t="shared" si="50"/>
        <v>0</v>
      </c>
      <c r="K233" s="145"/>
      <c r="L233" s="146"/>
      <c r="M233" s="147" t="s">
        <v>1</v>
      </c>
      <c r="N233" s="148" t="s">
        <v>35</v>
      </c>
      <c r="O233" s="135">
        <v>0</v>
      </c>
      <c r="P233" s="135">
        <f t="shared" si="51"/>
        <v>0</v>
      </c>
      <c r="Q233" s="135">
        <v>0</v>
      </c>
      <c r="R233" s="135">
        <f t="shared" si="52"/>
        <v>0</v>
      </c>
      <c r="S233" s="135">
        <v>0</v>
      </c>
      <c r="T233" s="136">
        <f t="shared" si="53"/>
        <v>0</v>
      </c>
      <c r="AR233" s="137" t="s">
        <v>148</v>
      </c>
      <c r="AT233" s="137" t="s">
        <v>253</v>
      </c>
      <c r="AU233" s="137" t="s">
        <v>80</v>
      </c>
      <c r="AY233" s="13" t="s">
        <v>122</v>
      </c>
      <c r="BE233" s="138">
        <f t="shared" si="54"/>
        <v>0</v>
      </c>
      <c r="BF233" s="138">
        <f t="shared" si="55"/>
        <v>0</v>
      </c>
      <c r="BG233" s="138">
        <f t="shared" si="56"/>
        <v>0</v>
      </c>
      <c r="BH233" s="138">
        <f t="shared" si="57"/>
        <v>0</v>
      </c>
      <c r="BI233" s="138">
        <f t="shared" si="58"/>
        <v>0</v>
      </c>
      <c r="BJ233" s="13" t="s">
        <v>78</v>
      </c>
      <c r="BK233" s="138">
        <f t="shared" si="59"/>
        <v>0</v>
      </c>
      <c r="BL233" s="13" t="s">
        <v>129</v>
      </c>
      <c r="BM233" s="137" t="s">
        <v>656</v>
      </c>
    </row>
    <row r="234" spans="2:65" s="1" customFormat="1" ht="16.5" customHeight="1">
      <c r="B234" s="125"/>
      <c r="C234" s="139" t="s">
        <v>464</v>
      </c>
      <c r="D234" s="139" t="s">
        <v>253</v>
      </c>
      <c r="E234" s="140" t="s">
        <v>451</v>
      </c>
      <c r="F234" s="141" t="s">
        <v>452</v>
      </c>
      <c r="G234" s="142" t="s">
        <v>240</v>
      </c>
      <c r="H234" s="143">
        <v>10</v>
      </c>
      <c r="I234" s="144"/>
      <c r="J234" s="144">
        <f t="shared" si="50"/>
        <v>0</v>
      </c>
      <c r="K234" s="145"/>
      <c r="L234" s="146"/>
      <c r="M234" s="147" t="s">
        <v>1</v>
      </c>
      <c r="N234" s="148" t="s">
        <v>35</v>
      </c>
      <c r="O234" s="135">
        <v>0</v>
      </c>
      <c r="P234" s="135">
        <f t="shared" si="51"/>
        <v>0</v>
      </c>
      <c r="Q234" s="135">
        <v>0</v>
      </c>
      <c r="R234" s="135">
        <f t="shared" si="52"/>
        <v>0</v>
      </c>
      <c r="S234" s="135">
        <v>0</v>
      </c>
      <c r="T234" s="136">
        <f t="shared" si="53"/>
        <v>0</v>
      </c>
      <c r="AR234" s="137" t="s">
        <v>148</v>
      </c>
      <c r="AT234" s="137" t="s">
        <v>253</v>
      </c>
      <c r="AU234" s="137" t="s">
        <v>80</v>
      </c>
      <c r="AY234" s="13" t="s">
        <v>122</v>
      </c>
      <c r="BE234" s="138">
        <f t="shared" si="54"/>
        <v>0</v>
      </c>
      <c r="BF234" s="138">
        <f t="shared" si="55"/>
        <v>0</v>
      </c>
      <c r="BG234" s="138">
        <f t="shared" si="56"/>
        <v>0</v>
      </c>
      <c r="BH234" s="138">
        <f t="shared" si="57"/>
        <v>0</v>
      </c>
      <c r="BI234" s="138">
        <f t="shared" si="58"/>
        <v>0</v>
      </c>
      <c r="BJ234" s="13" t="s">
        <v>78</v>
      </c>
      <c r="BK234" s="138">
        <f t="shared" si="59"/>
        <v>0</v>
      </c>
      <c r="BL234" s="13" t="s">
        <v>129</v>
      </c>
      <c r="BM234" s="137" t="s">
        <v>657</v>
      </c>
    </row>
    <row r="235" spans="2:65" s="1" customFormat="1" ht="24.2" customHeight="1">
      <c r="B235" s="125"/>
      <c r="C235" s="139" t="s">
        <v>468</v>
      </c>
      <c r="D235" s="139" t="s">
        <v>253</v>
      </c>
      <c r="E235" s="140" t="s">
        <v>455</v>
      </c>
      <c r="F235" s="141" t="s">
        <v>456</v>
      </c>
      <c r="G235" s="142" t="s">
        <v>240</v>
      </c>
      <c r="H235" s="143">
        <v>15</v>
      </c>
      <c r="I235" s="144"/>
      <c r="J235" s="144">
        <f t="shared" si="50"/>
        <v>0</v>
      </c>
      <c r="K235" s="145"/>
      <c r="L235" s="146"/>
      <c r="M235" s="147" t="s">
        <v>1</v>
      </c>
      <c r="N235" s="148" t="s">
        <v>35</v>
      </c>
      <c r="O235" s="135">
        <v>0</v>
      </c>
      <c r="P235" s="135">
        <f t="shared" si="51"/>
        <v>0</v>
      </c>
      <c r="Q235" s="135">
        <v>0</v>
      </c>
      <c r="R235" s="135">
        <f t="shared" si="52"/>
        <v>0</v>
      </c>
      <c r="S235" s="135">
        <v>0</v>
      </c>
      <c r="T235" s="136">
        <f t="shared" si="53"/>
        <v>0</v>
      </c>
      <c r="AR235" s="137" t="s">
        <v>148</v>
      </c>
      <c r="AT235" s="137" t="s">
        <v>253</v>
      </c>
      <c r="AU235" s="137" t="s">
        <v>80</v>
      </c>
      <c r="AY235" s="13" t="s">
        <v>122</v>
      </c>
      <c r="BE235" s="138">
        <f t="shared" si="54"/>
        <v>0</v>
      </c>
      <c r="BF235" s="138">
        <f t="shared" si="55"/>
        <v>0</v>
      </c>
      <c r="BG235" s="138">
        <f t="shared" si="56"/>
        <v>0</v>
      </c>
      <c r="BH235" s="138">
        <f t="shared" si="57"/>
        <v>0</v>
      </c>
      <c r="BI235" s="138">
        <f t="shared" si="58"/>
        <v>0</v>
      </c>
      <c r="BJ235" s="13" t="s">
        <v>78</v>
      </c>
      <c r="BK235" s="138">
        <f t="shared" si="59"/>
        <v>0</v>
      </c>
      <c r="BL235" s="13" t="s">
        <v>129</v>
      </c>
      <c r="BM235" s="137" t="s">
        <v>658</v>
      </c>
    </row>
    <row r="236" spans="2:65" s="1" customFormat="1" ht="24.2" customHeight="1">
      <c r="B236" s="125"/>
      <c r="C236" s="126" t="s">
        <v>474</v>
      </c>
      <c r="D236" s="126" t="s">
        <v>125</v>
      </c>
      <c r="E236" s="127" t="s">
        <v>459</v>
      </c>
      <c r="F236" s="128" t="s">
        <v>460</v>
      </c>
      <c r="G236" s="129" t="s">
        <v>174</v>
      </c>
      <c r="H236" s="130"/>
      <c r="I236" s="131"/>
      <c r="J236" s="131">
        <f t="shared" si="50"/>
        <v>0</v>
      </c>
      <c r="K236" s="132"/>
      <c r="L236" s="25"/>
      <c r="M236" s="133" t="s">
        <v>1</v>
      </c>
      <c r="N236" s="134" t="s">
        <v>35</v>
      </c>
      <c r="O236" s="135">
        <v>1.548</v>
      </c>
      <c r="P236" s="135">
        <f t="shared" si="51"/>
        <v>0</v>
      </c>
      <c r="Q236" s="135">
        <v>0</v>
      </c>
      <c r="R236" s="135">
        <f t="shared" si="52"/>
        <v>0</v>
      </c>
      <c r="S236" s="135">
        <v>0</v>
      </c>
      <c r="T236" s="136">
        <f t="shared" si="53"/>
        <v>0</v>
      </c>
      <c r="AR236" s="137" t="s">
        <v>129</v>
      </c>
      <c r="AT236" s="137" t="s">
        <v>125</v>
      </c>
      <c r="AU236" s="137" t="s">
        <v>80</v>
      </c>
      <c r="AY236" s="13" t="s">
        <v>122</v>
      </c>
      <c r="BE236" s="138">
        <f t="shared" si="54"/>
        <v>0</v>
      </c>
      <c r="BF236" s="138">
        <f t="shared" si="55"/>
        <v>0</v>
      </c>
      <c r="BG236" s="138">
        <f t="shared" si="56"/>
        <v>0</v>
      </c>
      <c r="BH236" s="138">
        <f t="shared" si="57"/>
        <v>0</v>
      </c>
      <c r="BI236" s="138">
        <f t="shared" si="58"/>
        <v>0</v>
      </c>
      <c r="BJ236" s="13" t="s">
        <v>78</v>
      </c>
      <c r="BK236" s="138">
        <f t="shared" si="59"/>
        <v>0</v>
      </c>
      <c r="BL236" s="13" t="s">
        <v>129</v>
      </c>
      <c r="BM236" s="137" t="s">
        <v>461</v>
      </c>
    </row>
    <row r="237" spans="2:65" s="11" customFormat="1" ht="22.9" customHeight="1">
      <c r="B237" s="114"/>
      <c r="D237" s="115" t="s">
        <v>69</v>
      </c>
      <c r="E237" s="123" t="s">
        <v>462</v>
      </c>
      <c r="F237" s="123" t="s">
        <v>463</v>
      </c>
      <c r="J237" s="124">
        <f>BK237</f>
        <v>0</v>
      </c>
      <c r="L237" s="114"/>
      <c r="M237" s="118"/>
      <c r="P237" s="119">
        <f>SUM(P238:P239)</f>
        <v>0</v>
      </c>
      <c r="R237" s="119">
        <f>SUM(R238:R239)</f>
        <v>1.6799999999999996E-3</v>
      </c>
      <c r="T237" s="120">
        <f>SUM(T238:T239)</f>
        <v>0</v>
      </c>
      <c r="AR237" s="115" t="s">
        <v>80</v>
      </c>
      <c r="AT237" s="121" t="s">
        <v>69</v>
      </c>
      <c r="AU237" s="121" t="s">
        <v>78</v>
      </c>
      <c r="AY237" s="115" t="s">
        <v>122</v>
      </c>
      <c r="BK237" s="122">
        <f>SUM(BK238:BK239)</f>
        <v>0</v>
      </c>
    </row>
    <row r="238" spans="2:65" s="1" customFormat="1" ht="16.5" customHeight="1">
      <c r="B238" s="125"/>
      <c r="C238" s="126" t="s">
        <v>480</v>
      </c>
      <c r="D238" s="126" t="s">
        <v>125</v>
      </c>
      <c r="E238" s="127" t="s">
        <v>465</v>
      </c>
      <c r="F238" s="128" t="s">
        <v>466</v>
      </c>
      <c r="G238" s="129" t="s">
        <v>128</v>
      </c>
      <c r="H238" s="130">
        <v>10</v>
      </c>
      <c r="I238" s="131"/>
      <c r="J238" s="131">
        <f>ROUND(I238*H238,1)</f>
        <v>0</v>
      </c>
      <c r="K238" s="132"/>
      <c r="L238" s="25"/>
      <c r="M238" s="133" t="s">
        <v>1</v>
      </c>
      <c r="N238" s="134" t="s">
        <v>35</v>
      </c>
      <c r="O238" s="135">
        <v>0</v>
      </c>
      <c r="P238" s="135">
        <f>O238*H238</f>
        <v>0</v>
      </c>
      <c r="Q238" s="135">
        <v>1.3999999999999999E-4</v>
      </c>
      <c r="R238" s="135">
        <f>Q238*H238</f>
        <v>1.3999999999999998E-3</v>
      </c>
      <c r="S238" s="135">
        <v>0</v>
      </c>
      <c r="T238" s="136">
        <f>S238*H238</f>
        <v>0</v>
      </c>
      <c r="AR238" s="137" t="s">
        <v>161</v>
      </c>
      <c r="AT238" s="137" t="s">
        <v>125</v>
      </c>
      <c r="AU238" s="137" t="s">
        <v>80</v>
      </c>
      <c r="AY238" s="13" t="s">
        <v>122</v>
      </c>
      <c r="BE238" s="138">
        <f>IF(N238="základní",J238,0)</f>
        <v>0</v>
      </c>
      <c r="BF238" s="138">
        <f>IF(N238="snížená",J238,0)</f>
        <v>0</v>
      </c>
      <c r="BG238" s="138">
        <f>IF(N238="zákl. přenesená",J238,0)</f>
        <v>0</v>
      </c>
      <c r="BH238" s="138">
        <f>IF(N238="sníž. přenesená",J238,0)</f>
        <v>0</v>
      </c>
      <c r="BI238" s="138">
        <f>IF(N238="nulová",J238,0)</f>
        <v>0</v>
      </c>
      <c r="BJ238" s="13" t="s">
        <v>78</v>
      </c>
      <c r="BK238" s="138">
        <f>ROUND(I238*H238,1)</f>
        <v>0</v>
      </c>
      <c r="BL238" s="13" t="s">
        <v>161</v>
      </c>
      <c r="BM238" s="137" t="s">
        <v>467</v>
      </c>
    </row>
    <row r="239" spans="2:65" s="1" customFormat="1" ht="16.5" customHeight="1">
      <c r="B239" s="125"/>
      <c r="C239" s="126" t="s">
        <v>484</v>
      </c>
      <c r="D239" s="126" t="s">
        <v>125</v>
      </c>
      <c r="E239" s="127" t="s">
        <v>469</v>
      </c>
      <c r="F239" s="128" t="s">
        <v>470</v>
      </c>
      <c r="G239" s="129" t="s">
        <v>240</v>
      </c>
      <c r="H239" s="130">
        <v>2</v>
      </c>
      <c r="I239" s="131"/>
      <c r="J239" s="131">
        <f>ROUND(I239*H239,1)</f>
        <v>0</v>
      </c>
      <c r="K239" s="132"/>
      <c r="L239" s="25"/>
      <c r="M239" s="133" t="s">
        <v>1</v>
      </c>
      <c r="N239" s="134" t="s">
        <v>35</v>
      </c>
      <c r="O239" s="135">
        <v>0</v>
      </c>
      <c r="P239" s="135">
        <f>O239*H239</f>
        <v>0</v>
      </c>
      <c r="Q239" s="135">
        <v>1.3999999999999999E-4</v>
      </c>
      <c r="R239" s="135">
        <f>Q239*H239</f>
        <v>2.7999999999999998E-4</v>
      </c>
      <c r="S239" s="135">
        <v>0</v>
      </c>
      <c r="T239" s="136">
        <f>S239*H239</f>
        <v>0</v>
      </c>
      <c r="AR239" s="137" t="s">
        <v>161</v>
      </c>
      <c r="AT239" s="137" t="s">
        <v>125</v>
      </c>
      <c r="AU239" s="137" t="s">
        <v>80</v>
      </c>
      <c r="AY239" s="13" t="s">
        <v>122</v>
      </c>
      <c r="BE239" s="138">
        <f>IF(N239="základní",J239,0)</f>
        <v>0</v>
      </c>
      <c r="BF239" s="138">
        <f>IF(N239="snížená",J239,0)</f>
        <v>0</v>
      </c>
      <c r="BG239" s="138">
        <f>IF(N239="zákl. přenesená",J239,0)</f>
        <v>0</v>
      </c>
      <c r="BH239" s="138">
        <f>IF(N239="sníž. přenesená",J239,0)</f>
        <v>0</v>
      </c>
      <c r="BI239" s="138">
        <f>IF(N239="nulová",J239,0)</f>
        <v>0</v>
      </c>
      <c r="BJ239" s="13" t="s">
        <v>78</v>
      </c>
      <c r="BK239" s="138">
        <f>ROUND(I239*H239,1)</f>
        <v>0</v>
      </c>
      <c r="BL239" s="13" t="s">
        <v>161</v>
      </c>
      <c r="BM239" s="137" t="s">
        <v>659</v>
      </c>
    </row>
    <row r="240" spans="2:65" s="11" customFormat="1" ht="22.9" customHeight="1">
      <c r="B240" s="114"/>
      <c r="D240" s="115" t="s">
        <v>69</v>
      </c>
      <c r="E240" s="123" t="s">
        <v>472</v>
      </c>
      <c r="F240" s="123" t="s">
        <v>473</v>
      </c>
      <c r="J240" s="124">
        <f>BK240</f>
        <v>0</v>
      </c>
      <c r="L240" s="114"/>
      <c r="M240" s="118"/>
      <c r="P240" s="119">
        <f>P241</f>
        <v>0</v>
      </c>
      <c r="R240" s="119">
        <f>R241</f>
        <v>0</v>
      </c>
      <c r="T240" s="120">
        <f>T241</f>
        <v>0</v>
      </c>
      <c r="AR240" s="115" t="s">
        <v>80</v>
      </c>
      <c r="AT240" s="121" t="s">
        <v>69</v>
      </c>
      <c r="AU240" s="121" t="s">
        <v>78</v>
      </c>
      <c r="AY240" s="115" t="s">
        <v>122</v>
      </c>
      <c r="BK240" s="122">
        <f>BK241</f>
        <v>0</v>
      </c>
    </row>
    <row r="241" spans="2:65" s="1" customFormat="1" ht="16.5" customHeight="1">
      <c r="B241" s="125"/>
      <c r="C241" s="126" t="s">
        <v>489</v>
      </c>
      <c r="D241" s="126" t="s">
        <v>125</v>
      </c>
      <c r="E241" s="127" t="s">
        <v>475</v>
      </c>
      <c r="F241" s="128" t="s">
        <v>476</v>
      </c>
      <c r="G241" s="129" t="s">
        <v>384</v>
      </c>
      <c r="H241" s="130">
        <v>61</v>
      </c>
      <c r="I241" s="131"/>
      <c r="J241" s="131">
        <f>ROUND(I241*H241,1)</f>
        <v>0</v>
      </c>
      <c r="K241" s="132"/>
      <c r="L241" s="25"/>
      <c r="M241" s="133" t="s">
        <v>1</v>
      </c>
      <c r="N241" s="134" t="s">
        <v>35</v>
      </c>
      <c r="O241" s="135">
        <v>0</v>
      </c>
      <c r="P241" s="135">
        <f>O241*H241</f>
        <v>0</v>
      </c>
      <c r="Q241" s="135">
        <v>0</v>
      </c>
      <c r="R241" s="135">
        <f>Q241*H241</f>
        <v>0</v>
      </c>
      <c r="S241" s="135">
        <v>0</v>
      </c>
      <c r="T241" s="136">
        <f>S241*H241</f>
        <v>0</v>
      </c>
      <c r="AR241" s="137" t="s">
        <v>129</v>
      </c>
      <c r="AT241" s="137" t="s">
        <v>125</v>
      </c>
      <c r="AU241" s="137" t="s">
        <v>80</v>
      </c>
      <c r="AY241" s="13" t="s">
        <v>122</v>
      </c>
      <c r="BE241" s="138">
        <f>IF(N241="základní",J241,0)</f>
        <v>0</v>
      </c>
      <c r="BF241" s="138">
        <f>IF(N241="snížená",J241,0)</f>
        <v>0</v>
      </c>
      <c r="BG241" s="138">
        <f>IF(N241="zákl. přenesená",J241,0)</f>
        <v>0</v>
      </c>
      <c r="BH241" s="138">
        <f>IF(N241="sníž. přenesená",J241,0)</f>
        <v>0</v>
      </c>
      <c r="BI241" s="138">
        <f>IF(N241="nulová",J241,0)</f>
        <v>0</v>
      </c>
      <c r="BJ241" s="13" t="s">
        <v>78</v>
      </c>
      <c r="BK241" s="138">
        <f>ROUND(I241*H241,1)</f>
        <v>0</v>
      </c>
      <c r="BL241" s="13" t="s">
        <v>129</v>
      </c>
      <c r="BM241" s="137" t="s">
        <v>477</v>
      </c>
    </row>
    <row r="242" spans="2:65" s="11" customFormat="1" ht="22.9" customHeight="1">
      <c r="B242" s="114"/>
      <c r="D242" s="115" t="s">
        <v>69</v>
      </c>
      <c r="E242" s="123" t="s">
        <v>478</v>
      </c>
      <c r="F242" s="123" t="s">
        <v>479</v>
      </c>
      <c r="J242" s="124">
        <f>BK242</f>
        <v>0</v>
      </c>
      <c r="L242" s="114"/>
      <c r="M242" s="118"/>
      <c r="P242" s="119">
        <f>SUM(P243:P257)</f>
        <v>0</v>
      </c>
      <c r="R242" s="119">
        <f>SUM(R243:R257)</f>
        <v>0</v>
      </c>
      <c r="T242" s="120">
        <f>SUM(T243:T257)</f>
        <v>0</v>
      </c>
      <c r="AR242" s="115" t="s">
        <v>80</v>
      </c>
      <c r="AT242" s="121" t="s">
        <v>69</v>
      </c>
      <c r="AU242" s="121" t="s">
        <v>78</v>
      </c>
      <c r="AY242" s="115" t="s">
        <v>122</v>
      </c>
      <c r="BK242" s="122">
        <f>SUM(BK243:BK257)</f>
        <v>0</v>
      </c>
    </row>
    <row r="243" spans="2:65" s="1" customFormat="1" ht="16.5" customHeight="1">
      <c r="B243" s="125"/>
      <c r="C243" s="126" t="s">
        <v>493</v>
      </c>
      <c r="D243" s="126" t="s">
        <v>125</v>
      </c>
      <c r="E243" s="127" t="s">
        <v>481</v>
      </c>
      <c r="F243" s="128" t="s">
        <v>482</v>
      </c>
      <c r="G243" s="129" t="s">
        <v>240</v>
      </c>
      <c r="H243" s="130">
        <v>4</v>
      </c>
      <c r="I243" s="131"/>
      <c r="J243" s="131">
        <f t="shared" ref="J243:J257" si="60">ROUND(I243*H243,1)</f>
        <v>0</v>
      </c>
      <c r="K243" s="132"/>
      <c r="L243" s="25"/>
      <c r="M243" s="133" t="s">
        <v>1</v>
      </c>
      <c r="N243" s="134" t="s">
        <v>35</v>
      </c>
      <c r="O243" s="135">
        <v>0</v>
      </c>
      <c r="P243" s="135">
        <f t="shared" ref="P243:P257" si="61">O243*H243</f>
        <v>0</v>
      </c>
      <c r="Q243" s="135">
        <v>0</v>
      </c>
      <c r="R243" s="135">
        <f t="shared" ref="R243:R257" si="62">Q243*H243</f>
        <v>0</v>
      </c>
      <c r="S243" s="135">
        <v>0</v>
      </c>
      <c r="T243" s="136">
        <f t="shared" ref="T243:T257" si="63">S243*H243</f>
        <v>0</v>
      </c>
      <c r="AR243" s="137" t="s">
        <v>129</v>
      </c>
      <c r="AT243" s="137" t="s">
        <v>125</v>
      </c>
      <c r="AU243" s="137" t="s">
        <v>80</v>
      </c>
      <c r="AY243" s="13" t="s">
        <v>122</v>
      </c>
      <c r="BE243" s="138">
        <f t="shared" ref="BE243:BE257" si="64">IF(N243="základní",J243,0)</f>
        <v>0</v>
      </c>
      <c r="BF243" s="138">
        <f t="shared" ref="BF243:BF257" si="65">IF(N243="snížená",J243,0)</f>
        <v>0</v>
      </c>
      <c r="BG243" s="138">
        <f t="shared" ref="BG243:BG257" si="66">IF(N243="zákl. přenesená",J243,0)</f>
        <v>0</v>
      </c>
      <c r="BH243" s="138">
        <f t="shared" ref="BH243:BH257" si="67">IF(N243="sníž. přenesená",J243,0)</f>
        <v>0</v>
      </c>
      <c r="BI243" s="138">
        <f t="shared" ref="BI243:BI257" si="68">IF(N243="nulová",J243,0)</f>
        <v>0</v>
      </c>
      <c r="BJ243" s="13" t="s">
        <v>78</v>
      </c>
      <c r="BK243" s="138">
        <f t="shared" ref="BK243:BK257" si="69">ROUND(I243*H243,1)</f>
        <v>0</v>
      </c>
      <c r="BL243" s="13" t="s">
        <v>129</v>
      </c>
      <c r="BM243" s="137" t="s">
        <v>660</v>
      </c>
    </row>
    <row r="244" spans="2:65" s="1" customFormat="1" ht="16.5" customHeight="1">
      <c r="B244" s="125"/>
      <c r="C244" s="126" t="s">
        <v>497</v>
      </c>
      <c r="D244" s="126" t="s">
        <v>125</v>
      </c>
      <c r="E244" s="127" t="s">
        <v>485</v>
      </c>
      <c r="F244" s="128" t="s">
        <v>486</v>
      </c>
      <c r="G244" s="129" t="s">
        <v>487</v>
      </c>
      <c r="H244" s="130">
        <v>32</v>
      </c>
      <c r="I244" s="131"/>
      <c r="J244" s="131">
        <f t="shared" si="60"/>
        <v>0</v>
      </c>
      <c r="K244" s="132"/>
      <c r="L244" s="25"/>
      <c r="M244" s="133" t="s">
        <v>1</v>
      </c>
      <c r="N244" s="134" t="s">
        <v>35</v>
      </c>
      <c r="O244" s="135">
        <v>0</v>
      </c>
      <c r="P244" s="135">
        <f t="shared" si="61"/>
        <v>0</v>
      </c>
      <c r="Q244" s="135">
        <v>0</v>
      </c>
      <c r="R244" s="135">
        <f t="shared" si="62"/>
        <v>0</v>
      </c>
      <c r="S244" s="135">
        <v>0</v>
      </c>
      <c r="T244" s="136">
        <f t="shared" si="63"/>
        <v>0</v>
      </c>
      <c r="AR244" s="137" t="s">
        <v>129</v>
      </c>
      <c r="AT244" s="137" t="s">
        <v>125</v>
      </c>
      <c r="AU244" s="137" t="s">
        <v>80</v>
      </c>
      <c r="AY244" s="13" t="s">
        <v>122</v>
      </c>
      <c r="BE244" s="138">
        <f t="shared" si="64"/>
        <v>0</v>
      </c>
      <c r="BF244" s="138">
        <f t="shared" si="65"/>
        <v>0</v>
      </c>
      <c r="BG244" s="138">
        <f t="shared" si="66"/>
        <v>0</v>
      </c>
      <c r="BH244" s="138">
        <f t="shared" si="67"/>
        <v>0</v>
      </c>
      <c r="BI244" s="138">
        <f t="shared" si="68"/>
        <v>0</v>
      </c>
      <c r="BJ244" s="13" t="s">
        <v>78</v>
      </c>
      <c r="BK244" s="138">
        <f t="shared" si="69"/>
        <v>0</v>
      </c>
      <c r="BL244" s="13" t="s">
        <v>129</v>
      </c>
      <c r="BM244" s="137" t="s">
        <v>488</v>
      </c>
    </row>
    <row r="245" spans="2:65" s="1" customFormat="1" ht="16.5" customHeight="1">
      <c r="B245" s="125"/>
      <c r="C245" s="126" t="s">
        <v>501</v>
      </c>
      <c r="D245" s="126" t="s">
        <v>125</v>
      </c>
      <c r="E245" s="127" t="s">
        <v>490</v>
      </c>
      <c r="F245" s="128" t="s">
        <v>491</v>
      </c>
      <c r="G245" s="129" t="s">
        <v>487</v>
      </c>
      <c r="H245" s="130">
        <v>42</v>
      </c>
      <c r="I245" s="131"/>
      <c r="J245" s="131">
        <f t="shared" si="60"/>
        <v>0</v>
      </c>
      <c r="K245" s="132"/>
      <c r="L245" s="25"/>
      <c r="M245" s="133" t="s">
        <v>1</v>
      </c>
      <c r="N245" s="134" t="s">
        <v>35</v>
      </c>
      <c r="O245" s="135">
        <v>0</v>
      </c>
      <c r="P245" s="135">
        <f t="shared" si="61"/>
        <v>0</v>
      </c>
      <c r="Q245" s="135">
        <v>0</v>
      </c>
      <c r="R245" s="135">
        <f t="shared" si="62"/>
        <v>0</v>
      </c>
      <c r="S245" s="135">
        <v>0</v>
      </c>
      <c r="T245" s="136">
        <f t="shared" si="63"/>
        <v>0</v>
      </c>
      <c r="AR245" s="137" t="s">
        <v>129</v>
      </c>
      <c r="AT245" s="137" t="s">
        <v>125</v>
      </c>
      <c r="AU245" s="137" t="s">
        <v>80</v>
      </c>
      <c r="AY245" s="13" t="s">
        <v>122</v>
      </c>
      <c r="BE245" s="138">
        <f t="shared" si="64"/>
        <v>0</v>
      </c>
      <c r="BF245" s="138">
        <f t="shared" si="65"/>
        <v>0</v>
      </c>
      <c r="BG245" s="138">
        <f t="shared" si="66"/>
        <v>0</v>
      </c>
      <c r="BH245" s="138">
        <f t="shared" si="67"/>
        <v>0</v>
      </c>
      <c r="BI245" s="138">
        <f t="shared" si="68"/>
        <v>0</v>
      </c>
      <c r="BJ245" s="13" t="s">
        <v>78</v>
      </c>
      <c r="BK245" s="138">
        <f t="shared" si="69"/>
        <v>0</v>
      </c>
      <c r="BL245" s="13" t="s">
        <v>129</v>
      </c>
      <c r="BM245" s="137" t="s">
        <v>492</v>
      </c>
    </row>
    <row r="246" spans="2:65" s="1" customFormat="1" ht="16.5" customHeight="1">
      <c r="B246" s="125"/>
      <c r="C246" s="139" t="s">
        <v>505</v>
      </c>
      <c r="D246" s="139" t="s">
        <v>253</v>
      </c>
      <c r="E246" s="140" t="s">
        <v>494</v>
      </c>
      <c r="F246" s="141" t="s">
        <v>495</v>
      </c>
      <c r="G246" s="142" t="s">
        <v>302</v>
      </c>
      <c r="H246" s="143">
        <v>1</v>
      </c>
      <c r="I246" s="144"/>
      <c r="J246" s="144">
        <f t="shared" si="60"/>
        <v>0</v>
      </c>
      <c r="K246" s="145"/>
      <c r="L246" s="146"/>
      <c r="M246" s="147" t="s">
        <v>1</v>
      </c>
      <c r="N246" s="148" t="s">
        <v>35</v>
      </c>
      <c r="O246" s="135">
        <v>0</v>
      </c>
      <c r="P246" s="135">
        <f t="shared" si="61"/>
        <v>0</v>
      </c>
      <c r="Q246" s="135">
        <v>0</v>
      </c>
      <c r="R246" s="135">
        <f t="shared" si="62"/>
        <v>0</v>
      </c>
      <c r="S246" s="135">
        <v>0</v>
      </c>
      <c r="T246" s="136">
        <f t="shared" si="63"/>
        <v>0</v>
      </c>
      <c r="AR246" s="137" t="s">
        <v>148</v>
      </c>
      <c r="AT246" s="137" t="s">
        <v>253</v>
      </c>
      <c r="AU246" s="137" t="s">
        <v>80</v>
      </c>
      <c r="AY246" s="13" t="s">
        <v>122</v>
      </c>
      <c r="BE246" s="138">
        <f t="shared" si="64"/>
        <v>0</v>
      </c>
      <c r="BF246" s="138">
        <f t="shared" si="65"/>
        <v>0</v>
      </c>
      <c r="BG246" s="138">
        <f t="shared" si="66"/>
        <v>0</v>
      </c>
      <c r="BH246" s="138">
        <f t="shared" si="67"/>
        <v>0</v>
      </c>
      <c r="BI246" s="138">
        <f t="shared" si="68"/>
        <v>0</v>
      </c>
      <c r="BJ246" s="13" t="s">
        <v>78</v>
      </c>
      <c r="BK246" s="138">
        <f t="shared" si="69"/>
        <v>0</v>
      </c>
      <c r="BL246" s="13" t="s">
        <v>129</v>
      </c>
      <c r="BM246" s="137" t="s">
        <v>496</v>
      </c>
    </row>
    <row r="247" spans="2:65" s="1" customFormat="1" ht="16.5" customHeight="1">
      <c r="B247" s="125"/>
      <c r="C247" s="126" t="s">
        <v>509</v>
      </c>
      <c r="D247" s="126" t="s">
        <v>125</v>
      </c>
      <c r="E247" s="127" t="s">
        <v>590</v>
      </c>
      <c r="F247" s="128" t="s">
        <v>591</v>
      </c>
      <c r="G247" s="129" t="s">
        <v>592</v>
      </c>
      <c r="H247" s="130">
        <v>1</v>
      </c>
      <c r="I247" s="131"/>
      <c r="J247" s="131">
        <f t="shared" si="60"/>
        <v>0</v>
      </c>
      <c r="K247" s="132"/>
      <c r="L247" s="25"/>
      <c r="M247" s="133" t="s">
        <v>1</v>
      </c>
      <c r="N247" s="134" t="s">
        <v>35</v>
      </c>
      <c r="O247" s="135">
        <v>0</v>
      </c>
      <c r="P247" s="135">
        <f t="shared" si="61"/>
        <v>0</v>
      </c>
      <c r="Q247" s="135">
        <v>0</v>
      </c>
      <c r="R247" s="135">
        <f t="shared" si="62"/>
        <v>0</v>
      </c>
      <c r="S247" s="135">
        <v>0</v>
      </c>
      <c r="T247" s="136">
        <f t="shared" si="63"/>
        <v>0</v>
      </c>
      <c r="AR247" s="137" t="s">
        <v>129</v>
      </c>
      <c r="AT247" s="137" t="s">
        <v>125</v>
      </c>
      <c r="AU247" s="137" t="s">
        <v>80</v>
      </c>
      <c r="AY247" s="13" t="s">
        <v>122</v>
      </c>
      <c r="BE247" s="138">
        <f t="shared" si="64"/>
        <v>0</v>
      </c>
      <c r="BF247" s="138">
        <f t="shared" si="65"/>
        <v>0</v>
      </c>
      <c r="BG247" s="138">
        <f t="shared" si="66"/>
        <v>0</v>
      </c>
      <c r="BH247" s="138">
        <f t="shared" si="67"/>
        <v>0</v>
      </c>
      <c r="BI247" s="138">
        <f t="shared" si="68"/>
        <v>0</v>
      </c>
      <c r="BJ247" s="13" t="s">
        <v>78</v>
      </c>
      <c r="BK247" s="138">
        <f t="shared" si="69"/>
        <v>0</v>
      </c>
      <c r="BL247" s="13" t="s">
        <v>129</v>
      </c>
      <c r="BM247" s="137" t="s">
        <v>593</v>
      </c>
    </row>
    <row r="248" spans="2:65" s="1" customFormat="1" ht="16.5" customHeight="1">
      <c r="B248" s="125"/>
      <c r="C248" s="126" t="s">
        <v>513</v>
      </c>
      <c r="D248" s="126" t="s">
        <v>125</v>
      </c>
      <c r="E248" s="127" t="s">
        <v>498</v>
      </c>
      <c r="F248" s="128" t="s">
        <v>499</v>
      </c>
      <c r="G248" s="129" t="s">
        <v>487</v>
      </c>
      <c r="H248" s="130">
        <v>16</v>
      </c>
      <c r="I248" s="131"/>
      <c r="J248" s="131">
        <f t="shared" si="60"/>
        <v>0</v>
      </c>
      <c r="K248" s="132"/>
      <c r="L248" s="25"/>
      <c r="M248" s="133" t="s">
        <v>1</v>
      </c>
      <c r="N248" s="134" t="s">
        <v>35</v>
      </c>
      <c r="O248" s="135">
        <v>0</v>
      </c>
      <c r="P248" s="135">
        <f t="shared" si="61"/>
        <v>0</v>
      </c>
      <c r="Q248" s="135">
        <v>0</v>
      </c>
      <c r="R248" s="135">
        <f t="shared" si="62"/>
        <v>0</v>
      </c>
      <c r="S248" s="135">
        <v>0</v>
      </c>
      <c r="T248" s="136">
        <f t="shared" si="63"/>
        <v>0</v>
      </c>
      <c r="AR248" s="137" t="s">
        <v>129</v>
      </c>
      <c r="AT248" s="137" t="s">
        <v>125</v>
      </c>
      <c r="AU248" s="137" t="s">
        <v>80</v>
      </c>
      <c r="AY248" s="13" t="s">
        <v>122</v>
      </c>
      <c r="BE248" s="138">
        <f t="shared" si="64"/>
        <v>0</v>
      </c>
      <c r="BF248" s="138">
        <f t="shared" si="65"/>
        <v>0</v>
      </c>
      <c r="BG248" s="138">
        <f t="shared" si="66"/>
        <v>0</v>
      </c>
      <c r="BH248" s="138">
        <f t="shared" si="67"/>
        <v>0</v>
      </c>
      <c r="BI248" s="138">
        <f t="shared" si="68"/>
        <v>0</v>
      </c>
      <c r="BJ248" s="13" t="s">
        <v>78</v>
      </c>
      <c r="BK248" s="138">
        <f t="shared" si="69"/>
        <v>0</v>
      </c>
      <c r="BL248" s="13" t="s">
        <v>129</v>
      </c>
      <c r="BM248" s="137" t="s">
        <v>500</v>
      </c>
    </row>
    <row r="249" spans="2:65" s="1" customFormat="1" ht="16.5" customHeight="1">
      <c r="B249" s="125"/>
      <c r="C249" s="139" t="s">
        <v>517</v>
      </c>
      <c r="D249" s="139" t="s">
        <v>253</v>
      </c>
      <c r="E249" s="140" t="s">
        <v>502</v>
      </c>
      <c r="F249" s="141" t="s">
        <v>503</v>
      </c>
      <c r="G249" s="142" t="s">
        <v>302</v>
      </c>
      <c r="H249" s="143">
        <v>1</v>
      </c>
      <c r="I249" s="144"/>
      <c r="J249" s="144">
        <f t="shared" si="60"/>
        <v>0</v>
      </c>
      <c r="K249" s="145"/>
      <c r="L249" s="146"/>
      <c r="M249" s="147" t="s">
        <v>1</v>
      </c>
      <c r="N249" s="148" t="s">
        <v>35</v>
      </c>
      <c r="O249" s="135">
        <v>0</v>
      </c>
      <c r="P249" s="135">
        <f t="shared" si="61"/>
        <v>0</v>
      </c>
      <c r="Q249" s="135">
        <v>0</v>
      </c>
      <c r="R249" s="135">
        <f t="shared" si="62"/>
        <v>0</v>
      </c>
      <c r="S249" s="135">
        <v>0</v>
      </c>
      <c r="T249" s="136">
        <f t="shared" si="63"/>
        <v>0</v>
      </c>
      <c r="AR249" s="137" t="s">
        <v>148</v>
      </c>
      <c r="AT249" s="137" t="s">
        <v>253</v>
      </c>
      <c r="AU249" s="137" t="s">
        <v>80</v>
      </c>
      <c r="AY249" s="13" t="s">
        <v>122</v>
      </c>
      <c r="BE249" s="138">
        <f t="shared" si="64"/>
        <v>0</v>
      </c>
      <c r="BF249" s="138">
        <f t="shared" si="65"/>
        <v>0</v>
      </c>
      <c r="BG249" s="138">
        <f t="shared" si="66"/>
        <v>0</v>
      </c>
      <c r="BH249" s="138">
        <f t="shared" si="67"/>
        <v>0</v>
      </c>
      <c r="BI249" s="138">
        <f t="shared" si="68"/>
        <v>0</v>
      </c>
      <c r="BJ249" s="13" t="s">
        <v>78</v>
      </c>
      <c r="BK249" s="138">
        <f t="shared" si="69"/>
        <v>0</v>
      </c>
      <c r="BL249" s="13" t="s">
        <v>129</v>
      </c>
      <c r="BM249" s="137" t="s">
        <v>504</v>
      </c>
    </row>
    <row r="250" spans="2:65" s="1" customFormat="1" ht="16.5" customHeight="1">
      <c r="B250" s="125"/>
      <c r="C250" s="126" t="s">
        <v>385</v>
      </c>
      <c r="D250" s="126" t="s">
        <v>125</v>
      </c>
      <c r="E250" s="127" t="s">
        <v>506</v>
      </c>
      <c r="F250" s="128" t="s">
        <v>507</v>
      </c>
      <c r="G250" s="129" t="s">
        <v>240</v>
      </c>
      <c r="H250" s="130">
        <v>11</v>
      </c>
      <c r="I250" s="131"/>
      <c r="J250" s="131">
        <f t="shared" si="60"/>
        <v>0</v>
      </c>
      <c r="K250" s="132"/>
      <c r="L250" s="25"/>
      <c r="M250" s="133" t="s">
        <v>1</v>
      </c>
      <c r="N250" s="134" t="s">
        <v>35</v>
      </c>
      <c r="O250" s="135">
        <v>0</v>
      </c>
      <c r="P250" s="135">
        <f t="shared" si="61"/>
        <v>0</v>
      </c>
      <c r="Q250" s="135">
        <v>0</v>
      </c>
      <c r="R250" s="135">
        <f t="shared" si="62"/>
        <v>0</v>
      </c>
      <c r="S250" s="135">
        <v>0</v>
      </c>
      <c r="T250" s="136">
        <f t="shared" si="63"/>
        <v>0</v>
      </c>
      <c r="AR250" s="137" t="s">
        <v>129</v>
      </c>
      <c r="AT250" s="137" t="s">
        <v>125</v>
      </c>
      <c r="AU250" s="137" t="s">
        <v>80</v>
      </c>
      <c r="AY250" s="13" t="s">
        <v>122</v>
      </c>
      <c r="BE250" s="138">
        <f t="shared" si="64"/>
        <v>0</v>
      </c>
      <c r="BF250" s="138">
        <f t="shared" si="65"/>
        <v>0</v>
      </c>
      <c r="BG250" s="138">
        <f t="shared" si="66"/>
        <v>0</v>
      </c>
      <c r="BH250" s="138">
        <f t="shared" si="67"/>
        <v>0</v>
      </c>
      <c r="BI250" s="138">
        <f t="shared" si="68"/>
        <v>0</v>
      </c>
      <c r="BJ250" s="13" t="s">
        <v>78</v>
      </c>
      <c r="BK250" s="138">
        <f t="shared" si="69"/>
        <v>0</v>
      </c>
      <c r="BL250" s="13" t="s">
        <v>129</v>
      </c>
      <c r="BM250" s="137" t="s">
        <v>508</v>
      </c>
    </row>
    <row r="251" spans="2:65" s="1" customFormat="1" ht="21.75" customHeight="1">
      <c r="B251" s="125"/>
      <c r="C251" s="139" t="s">
        <v>524</v>
      </c>
      <c r="D251" s="139" t="s">
        <v>253</v>
      </c>
      <c r="E251" s="140" t="s">
        <v>594</v>
      </c>
      <c r="F251" s="141" t="s">
        <v>595</v>
      </c>
      <c r="G251" s="142" t="s">
        <v>240</v>
      </c>
      <c r="H251" s="143">
        <v>2</v>
      </c>
      <c r="I251" s="144"/>
      <c r="J251" s="144">
        <f t="shared" si="60"/>
        <v>0</v>
      </c>
      <c r="K251" s="145"/>
      <c r="L251" s="146"/>
      <c r="M251" s="147" t="s">
        <v>1</v>
      </c>
      <c r="N251" s="148" t="s">
        <v>35</v>
      </c>
      <c r="O251" s="135">
        <v>0</v>
      </c>
      <c r="P251" s="135">
        <f t="shared" si="61"/>
        <v>0</v>
      </c>
      <c r="Q251" s="135">
        <v>0</v>
      </c>
      <c r="R251" s="135">
        <f t="shared" si="62"/>
        <v>0</v>
      </c>
      <c r="S251" s="135">
        <v>0</v>
      </c>
      <c r="T251" s="136">
        <f t="shared" si="63"/>
        <v>0</v>
      </c>
      <c r="AR251" s="137" t="s">
        <v>148</v>
      </c>
      <c r="AT251" s="137" t="s">
        <v>253</v>
      </c>
      <c r="AU251" s="137" t="s">
        <v>80</v>
      </c>
      <c r="AY251" s="13" t="s">
        <v>122</v>
      </c>
      <c r="BE251" s="138">
        <f t="shared" si="64"/>
        <v>0</v>
      </c>
      <c r="BF251" s="138">
        <f t="shared" si="65"/>
        <v>0</v>
      </c>
      <c r="BG251" s="138">
        <f t="shared" si="66"/>
        <v>0</v>
      </c>
      <c r="BH251" s="138">
        <f t="shared" si="67"/>
        <v>0</v>
      </c>
      <c r="BI251" s="138">
        <f t="shared" si="68"/>
        <v>0</v>
      </c>
      <c r="BJ251" s="13" t="s">
        <v>78</v>
      </c>
      <c r="BK251" s="138">
        <f t="shared" si="69"/>
        <v>0</v>
      </c>
      <c r="BL251" s="13" t="s">
        <v>129</v>
      </c>
      <c r="BM251" s="137" t="s">
        <v>661</v>
      </c>
    </row>
    <row r="252" spans="2:65" s="1" customFormat="1" ht="16.5" customHeight="1">
      <c r="B252" s="125"/>
      <c r="C252" s="139" t="s">
        <v>395</v>
      </c>
      <c r="D252" s="139" t="s">
        <v>253</v>
      </c>
      <c r="E252" s="140" t="s">
        <v>597</v>
      </c>
      <c r="F252" s="141" t="s">
        <v>598</v>
      </c>
      <c r="G252" s="142" t="s">
        <v>240</v>
      </c>
      <c r="H252" s="143">
        <v>2</v>
      </c>
      <c r="I252" s="144"/>
      <c r="J252" s="144">
        <f t="shared" si="60"/>
        <v>0</v>
      </c>
      <c r="K252" s="145"/>
      <c r="L252" s="146"/>
      <c r="M252" s="147" t="s">
        <v>1</v>
      </c>
      <c r="N252" s="148" t="s">
        <v>35</v>
      </c>
      <c r="O252" s="135">
        <v>0</v>
      </c>
      <c r="P252" s="135">
        <f t="shared" si="61"/>
        <v>0</v>
      </c>
      <c r="Q252" s="135">
        <v>0</v>
      </c>
      <c r="R252" s="135">
        <f t="shared" si="62"/>
        <v>0</v>
      </c>
      <c r="S252" s="135">
        <v>0</v>
      </c>
      <c r="T252" s="136">
        <f t="shared" si="63"/>
        <v>0</v>
      </c>
      <c r="AR252" s="137" t="s">
        <v>148</v>
      </c>
      <c r="AT252" s="137" t="s">
        <v>253</v>
      </c>
      <c r="AU252" s="137" t="s">
        <v>80</v>
      </c>
      <c r="AY252" s="13" t="s">
        <v>122</v>
      </c>
      <c r="BE252" s="138">
        <f t="shared" si="64"/>
        <v>0</v>
      </c>
      <c r="BF252" s="138">
        <f t="shared" si="65"/>
        <v>0</v>
      </c>
      <c r="BG252" s="138">
        <f t="shared" si="66"/>
        <v>0</v>
      </c>
      <c r="BH252" s="138">
        <f t="shared" si="67"/>
        <v>0</v>
      </c>
      <c r="BI252" s="138">
        <f t="shared" si="68"/>
        <v>0</v>
      </c>
      <c r="BJ252" s="13" t="s">
        <v>78</v>
      </c>
      <c r="BK252" s="138">
        <f t="shared" si="69"/>
        <v>0</v>
      </c>
      <c r="BL252" s="13" t="s">
        <v>129</v>
      </c>
      <c r="BM252" s="137" t="s">
        <v>662</v>
      </c>
    </row>
    <row r="253" spans="2:65" s="1" customFormat="1" ht="24.2" customHeight="1">
      <c r="B253" s="125"/>
      <c r="C253" s="139" t="s">
        <v>369</v>
      </c>
      <c r="D253" s="139" t="s">
        <v>253</v>
      </c>
      <c r="E253" s="140" t="s">
        <v>514</v>
      </c>
      <c r="F253" s="141" t="s">
        <v>515</v>
      </c>
      <c r="G253" s="142" t="s">
        <v>240</v>
      </c>
      <c r="H253" s="143">
        <v>3</v>
      </c>
      <c r="I253" s="144"/>
      <c r="J253" s="144">
        <f t="shared" si="60"/>
        <v>0</v>
      </c>
      <c r="K253" s="145"/>
      <c r="L253" s="146"/>
      <c r="M253" s="147" t="s">
        <v>1</v>
      </c>
      <c r="N253" s="148" t="s">
        <v>35</v>
      </c>
      <c r="O253" s="135">
        <v>0</v>
      </c>
      <c r="P253" s="135">
        <f t="shared" si="61"/>
        <v>0</v>
      </c>
      <c r="Q253" s="135">
        <v>0</v>
      </c>
      <c r="R253" s="135">
        <f t="shared" si="62"/>
        <v>0</v>
      </c>
      <c r="S253" s="135">
        <v>0</v>
      </c>
      <c r="T253" s="136">
        <f t="shared" si="63"/>
        <v>0</v>
      </c>
      <c r="AR253" s="137" t="s">
        <v>148</v>
      </c>
      <c r="AT253" s="137" t="s">
        <v>253</v>
      </c>
      <c r="AU253" s="137" t="s">
        <v>80</v>
      </c>
      <c r="AY253" s="13" t="s">
        <v>122</v>
      </c>
      <c r="BE253" s="138">
        <f t="shared" si="64"/>
        <v>0</v>
      </c>
      <c r="BF253" s="138">
        <f t="shared" si="65"/>
        <v>0</v>
      </c>
      <c r="BG253" s="138">
        <f t="shared" si="66"/>
        <v>0</v>
      </c>
      <c r="BH253" s="138">
        <f t="shared" si="67"/>
        <v>0</v>
      </c>
      <c r="BI253" s="138">
        <f t="shared" si="68"/>
        <v>0</v>
      </c>
      <c r="BJ253" s="13" t="s">
        <v>78</v>
      </c>
      <c r="BK253" s="138">
        <f t="shared" si="69"/>
        <v>0</v>
      </c>
      <c r="BL253" s="13" t="s">
        <v>129</v>
      </c>
      <c r="BM253" s="137" t="s">
        <v>663</v>
      </c>
    </row>
    <row r="254" spans="2:65" s="1" customFormat="1" ht="24.2" customHeight="1">
      <c r="B254" s="125"/>
      <c r="C254" s="139" t="s">
        <v>651</v>
      </c>
      <c r="D254" s="139" t="s">
        <v>253</v>
      </c>
      <c r="E254" s="140" t="s">
        <v>518</v>
      </c>
      <c r="F254" s="141" t="s">
        <v>519</v>
      </c>
      <c r="G254" s="142" t="s">
        <v>240</v>
      </c>
      <c r="H254" s="143">
        <v>1</v>
      </c>
      <c r="I254" s="144"/>
      <c r="J254" s="144">
        <f t="shared" si="60"/>
        <v>0</v>
      </c>
      <c r="K254" s="145"/>
      <c r="L254" s="146"/>
      <c r="M254" s="147" t="s">
        <v>1</v>
      </c>
      <c r="N254" s="148" t="s">
        <v>35</v>
      </c>
      <c r="O254" s="135">
        <v>0</v>
      </c>
      <c r="P254" s="135">
        <f t="shared" si="61"/>
        <v>0</v>
      </c>
      <c r="Q254" s="135">
        <v>0</v>
      </c>
      <c r="R254" s="135">
        <f t="shared" si="62"/>
        <v>0</v>
      </c>
      <c r="S254" s="135">
        <v>0</v>
      </c>
      <c r="T254" s="136">
        <f t="shared" si="63"/>
        <v>0</v>
      </c>
      <c r="AR254" s="137" t="s">
        <v>148</v>
      </c>
      <c r="AT254" s="137" t="s">
        <v>253</v>
      </c>
      <c r="AU254" s="137" t="s">
        <v>80</v>
      </c>
      <c r="AY254" s="13" t="s">
        <v>122</v>
      </c>
      <c r="BE254" s="138">
        <f t="shared" si="64"/>
        <v>0</v>
      </c>
      <c r="BF254" s="138">
        <f t="shared" si="65"/>
        <v>0</v>
      </c>
      <c r="BG254" s="138">
        <f t="shared" si="66"/>
        <v>0</v>
      </c>
      <c r="BH254" s="138">
        <f t="shared" si="67"/>
        <v>0</v>
      </c>
      <c r="BI254" s="138">
        <f t="shared" si="68"/>
        <v>0</v>
      </c>
      <c r="BJ254" s="13" t="s">
        <v>78</v>
      </c>
      <c r="BK254" s="138">
        <f t="shared" si="69"/>
        <v>0</v>
      </c>
      <c r="BL254" s="13" t="s">
        <v>129</v>
      </c>
      <c r="BM254" s="137" t="s">
        <v>664</v>
      </c>
    </row>
    <row r="255" spans="2:65" s="1" customFormat="1" ht="24.2" customHeight="1">
      <c r="B255" s="125"/>
      <c r="C255" s="139" t="s">
        <v>409</v>
      </c>
      <c r="D255" s="139" t="s">
        <v>253</v>
      </c>
      <c r="E255" s="140" t="s">
        <v>521</v>
      </c>
      <c r="F255" s="141" t="s">
        <v>522</v>
      </c>
      <c r="G255" s="142" t="s">
        <v>240</v>
      </c>
      <c r="H255" s="143">
        <v>2</v>
      </c>
      <c r="I255" s="144"/>
      <c r="J255" s="144">
        <f t="shared" si="60"/>
        <v>0</v>
      </c>
      <c r="K255" s="145"/>
      <c r="L255" s="146"/>
      <c r="M255" s="147" t="s">
        <v>1</v>
      </c>
      <c r="N255" s="148" t="s">
        <v>35</v>
      </c>
      <c r="O255" s="135">
        <v>0</v>
      </c>
      <c r="P255" s="135">
        <f t="shared" si="61"/>
        <v>0</v>
      </c>
      <c r="Q255" s="135">
        <v>0</v>
      </c>
      <c r="R255" s="135">
        <f t="shared" si="62"/>
        <v>0</v>
      </c>
      <c r="S255" s="135">
        <v>0</v>
      </c>
      <c r="T255" s="136">
        <f t="shared" si="63"/>
        <v>0</v>
      </c>
      <c r="AR255" s="137" t="s">
        <v>148</v>
      </c>
      <c r="AT255" s="137" t="s">
        <v>253</v>
      </c>
      <c r="AU255" s="137" t="s">
        <v>80</v>
      </c>
      <c r="AY255" s="13" t="s">
        <v>122</v>
      </c>
      <c r="BE255" s="138">
        <f t="shared" si="64"/>
        <v>0</v>
      </c>
      <c r="BF255" s="138">
        <f t="shared" si="65"/>
        <v>0</v>
      </c>
      <c r="BG255" s="138">
        <f t="shared" si="66"/>
        <v>0</v>
      </c>
      <c r="BH255" s="138">
        <f t="shared" si="67"/>
        <v>0</v>
      </c>
      <c r="BI255" s="138">
        <f t="shared" si="68"/>
        <v>0</v>
      </c>
      <c r="BJ255" s="13" t="s">
        <v>78</v>
      </c>
      <c r="BK255" s="138">
        <f t="shared" si="69"/>
        <v>0</v>
      </c>
      <c r="BL255" s="13" t="s">
        <v>129</v>
      </c>
      <c r="BM255" s="137" t="s">
        <v>665</v>
      </c>
    </row>
    <row r="256" spans="2:65" s="1" customFormat="1" ht="21.75" customHeight="1">
      <c r="B256" s="125"/>
      <c r="C256" s="139" t="s">
        <v>666</v>
      </c>
      <c r="D256" s="139" t="s">
        <v>253</v>
      </c>
      <c r="E256" s="140" t="s">
        <v>603</v>
      </c>
      <c r="F256" s="141" t="s">
        <v>604</v>
      </c>
      <c r="G256" s="142" t="s">
        <v>240</v>
      </c>
      <c r="H256" s="143">
        <v>1</v>
      </c>
      <c r="I256" s="144"/>
      <c r="J256" s="144">
        <f t="shared" si="60"/>
        <v>0</v>
      </c>
      <c r="K256" s="145"/>
      <c r="L256" s="146"/>
      <c r="M256" s="147" t="s">
        <v>1</v>
      </c>
      <c r="N256" s="148" t="s">
        <v>35</v>
      </c>
      <c r="O256" s="135">
        <v>0</v>
      </c>
      <c r="P256" s="135">
        <f t="shared" si="61"/>
        <v>0</v>
      </c>
      <c r="Q256" s="135">
        <v>0</v>
      </c>
      <c r="R256" s="135">
        <f t="shared" si="62"/>
        <v>0</v>
      </c>
      <c r="S256" s="135">
        <v>0</v>
      </c>
      <c r="T256" s="136">
        <f t="shared" si="63"/>
        <v>0</v>
      </c>
      <c r="AR256" s="137" t="s">
        <v>148</v>
      </c>
      <c r="AT256" s="137" t="s">
        <v>253</v>
      </c>
      <c r="AU256" s="137" t="s">
        <v>80</v>
      </c>
      <c r="AY256" s="13" t="s">
        <v>122</v>
      </c>
      <c r="BE256" s="138">
        <f t="shared" si="64"/>
        <v>0</v>
      </c>
      <c r="BF256" s="138">
        <f t="shared" si="65"/>
        <v>0</v>
      </c>
      <c r="BG256" s="138">
        <f t="shared" si="66"/>
        <v>0</v>
      </c>
      <c r="BH256" s="138">
        <f t="shared" si="67"/>
        <v>0</v>
      </c>
      <c r="BI256" s="138">
        <f t="shared" si="68"/>
        <v>0</v>
      </c>
      <c r="BJ256" s="13" t="s">
        <v>78</v>
      </c>
      <c r="BK256" s="138">
        <f t="shared" si="69"/>
        <v>0</v>
      </c>
      <c r="BL256" s="13" t="s">
        <v>129</v>
      </c>
      <c r="BM256" s="137" t="s">
        <v>667</v>
      </c>
    </row>
    <row r="257" spans="2:65" s="1" customFormat="1" ht="16.5" customHeight="1">
      <c r="B257" s="125"/>
      <c r="C257" s="139" t="s">
        <v>412</v>
      </c>
      <c r="D257" s="139" t="s">
        <v>253</v>
      </c>
      <c r="E257" s="140" t="s">
        <v>528</v>
      </c>
      <c r="F257" s="141" t="s">
        <v>529</v>
      </c>
      <c r="G257" s="142" t="s">
        <v>302</v>
      </c>
      <c r="H257" s="143">
        <v>1</v>
      </c>
      <c r="I257" s="144"/>
      <c r="J257" s="144">
        <f t="shared" si="60"/>
        <v>0</v>
      </c>
      <c r="K257" s="145"/>
      <c r="L257" s="146"/>
      <c r="M257" s="149" t="s">
        <v>1</v>
      </c>
      <c r="N257" s="150" t="s">
        <v>35</v>
      </c>
      <c r="O257" s="151">
        <v>0</v>
      </c>
      <c r="P257" s="151">
        <f t="shared" si="61"/>
        <v>0</v>
      </c>
      <c r="Q257" s="151">
        <v>0</v>
      </c>
      <c r="R257" s="151">
        <f t="shared" si="62"/>
        <v>0</v>
      </c>
      <c r="S257" s="151">
        <v>0</v>
      </c>
      <c r="T257" s="152">
        <f t="shared" si="63"/>
        <v>0</v>
      </c>
      <c r="AR257" s="137" t="s">
        <v>148</v>
      </c>
      <c r="AT257" s="137" t="s">
        <v>253</v>
      </c>
      <c r="AU257" s="137" t="s">
        <v>80</v>
      </c>
      <c r="AY257" s="13" t="s">
        <v>122</v>
      </c>
      <c r="BE257" s="138">
        <f t="shared" si="64"/>
        <v>0</v>
      </c>
      <c r="BF257" s="138">
        <f t="shared" si="65"/>
        <v>0</v>
      </c>
      <c r="BG257" s="138">
        <f t="shared" si="66"/>
        <v>0</v>
      </c>
      <c r="BH257" s="138">
        <f t="shared" si="67"/>
        <v>0</v>
      </c>
      <c r="BI257" s="138">
        <f t="shared" si="68"/>
        <v>0</v>
      </c>
      <c r="BJ257" s="13" t="s">
        <v>78</v>
      </c>
      <c r="BK257" s="138">
        <f t="shared" si="69"/>
        <v>0</v>
      </c>
      <c r="BL257" s="13" t="s">
        <v>129</v>
      </c>
      <c r="BM257" s="137" t="s">
        <v>530</v>
      </c>
    </row>
    <row r="258" spans="2:65" s="1" customFormat="1" ht="6.95" customHeight="1">
      <c r="B258" s="37"/>
      <c r="C258" s="38"/>
      <c r="D258" s="38"/>
      <c r="E258" s="38"/>
      <c r="F258" s="38"/>
      <c r="G258" s="38"/>
      <c r="H258" s="38"/>
      <c r="I258" s="38"/>
      <c r="J258" s="38"/>
      <c r="K258" s="38"/>
      <c r="L258" s="25"/>
    </row>
  </sheetData>
  <autoFilter ref="C127:K257" xr:uid="{00000000-0009-0000-0000-000003000000}"/>
  <mergeCells count="8">
    <mergeCell ref="E118:H118"/>
    <mergeCell ref="E120:H12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40547-invalidé - sociální...</vt:lpstr>
      <vt:lpstr>40547-ženy - sociální zař...</vt:lpstr>
      <vt:lpstr>40547-muži - sociální zař...</vt:lpstr>
      <vt:lpstr>'40547-invalidé - sociální...'!Názvy_tisku</vt:lpstr>
      <vt:lpstr>'40547-muži - sociální zař...'!Názvy_tisku</vt:lpstr>
      <vt:lpstr>'40547-ženy - sociální zař...'!Názvy_tisku</vt:lpstr>
      <vt:lpstr>'Rekapitulace stavby'!Názvy_tisku</vt:lpstr>
      <vt:lpstr>'40547-invalidé - sociální...'!Oblast_tisku</vt:lpstr>
      <vt:lpstr>'40547-muži - sociální zař...'!Oblast_tisku</vt:lpstr>
      <vt:lpstr>'40547-ženy - sociální zař...'!Oblast_tisku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Ivana Kramova</cp:lastModifiedBy>
  <dcterms:created xsi:type="dcterms:W3CDTF">2023-05-15T11:57:54Z</dcterms:created>
  <dcterms:modified xsi:type="dcterms:W3CDTF">2023-05-15T13:06:56Z</dcterms:modified>
</cp:coreProperties>
</file>