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O:\Aréna\Aréna - sociálky 2026\"/>
    </mc:Choice>
  </mc:AlternateContent>
  <xr:revisionPtr revIDLastSave="0" documentId="8_{A0AB1A6D-3567-4FCB-B2D9-4B0B9DED1FA6}" xr6:coauthVersionLast="47" xr6:coauthVersionMax="47" xr10:uidLastSave="{00000000-0000-0000-0000-000000000000}"/>
  <bookViews>
    <workbookView xWindow="-120" yWindow="-120" windowWidth="38640" windowHeight="21240" tabRatio="500" activeTab="2" xr2:uid="{00000000-000D-0000-FFFF-FFFF00000000}"/>
  </bookViews>
  <sheets>
    <sheet name="Rekapitulace stavby" sheetId="1" r:id="rId1"/>
    <sheet name="Muži" sheetId="2" r:id="rId2"/>
    <sheet name="Ženy" sheetId="3" r:id="rId3"/>
  </sheets>
  <definedNames>
    <definedName name="_xlnm._FilterDatabase" localSheetId="1" hidden="1">Muži!$C$128:$K$279</definedName>
    <definedName name="_xlnm._FilterDatabase" localSheetId="2" hidden="1">Ženy!$C$128:$K$267</definedName>
    <definedName name="_xlnm.Print_Titles" localSheetId="1">Muži!$128:$128</definedName>
    <definedName name="_xlnm.Print_Titles" localSheetId="0">'Rekapitulace stavby'!$92:$92</definedName>
    <definedName name="_xlnm.Print_Titles" localSheetId="2">Ženy!$128:$128</definedName>
    <definedName name="_xlnm.Print_Area" localSheetId="1">Muži!$C$4:$J$76,Muži!$C$116:$J$279</definedName>
    <definedName name="_xlnm.Print_Area" localSheetId="0">'Rekapitulace stavby'!$D$4:$AO$76,'Rekapitulace stavby'!$C$82:$AQ$97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K267" i="3" l="1"/>
  <c r="BI267" i="3"/>
  <c r="BH267" i="3"/>
  <c r="BG267" i="3"/>
  <c r="BF267" i="3"/>
  <c r="BE267" i="3"/>
  <c r="T267" i="3"/>
  <c r="R267" i="3"/>
  <c r="P267" i="3"/>
  <c r="J267" i="3"/>
  <c r="BK266" i="3"/>
  <c r="BI266" i="3"/>
  <c r="BH266" i="3"/>
  <c r="BG266" i="3"/>
  <c r="BF266" i="3"/>
  <c r="BE266" i="3"/>
  <c r="T266" i="3"/>
  <c r="R266" i="3"/>
  <c r="P266" i="3"/>
  <c r="J266" i="3"/>
  <c r="BK265" i="3"/>
  <c r="BI265" i="3"/>
  <c r="BH265" i="3"/>
  <c r="BG265" i="3"/>
  <c r="BF265" i="3"/>
  <c r="T265" i="3"/>
  <c r="R265" i="3"/>
  <c r="P265" i="3"/>
  <c r="J265" i="3"/>
  <c r="BE265" i="3" s="1"/>
  <c r="BK264" i="3"/>
  <c r="BI264" i="3"/>
  <c r="BH264" i="3"/>
  <c r="BG264" i="3"/>
  <c r="BF264" i="3"/>
  <c r="T264" i="3"/>
  <c r="R264" i="3"/>
  <c r="P264" i="3"/>
  <c r="J264" i="3"/>
  <c r="BE264" i="3" s="1"/>
  <c r="BK263" i="3"/>
  <c r="BI263" i="3"/>
  <c r="BH263" i="3"/>
  <c r="BG263" i="3"/>
  <c r="BF263" i="3"/>
  <c r="BE263" i="3"/>
  <c r="T263" i="3"/>
  <c r="R263" i="3"/>
  <c r="P263" i="3"/>
  <c r="J263" i="3"/>
  <c r="BK262" i="3"/>
  <c r="BI262" i="3"/>
  <c r="BH262" i="3"/>
  <c r="BG262" i="3"/>
  <c r="BF262" i="3"/>
  <c r="BE262" i="3"/>
  <c r="T262" i="3"/>
  <c r="R262" i="3"/>
  <c r="P262" i="3"/>
  <c r="J262" i="3"/>
  <c r="BK261" i="3"/>
  <c r="BI261" i="3"/>
  <c r="BH261" i="3"/>
  <c r="BG261" i="3"/>
  <c r="BF261" i="3"/>
  <c r="T261" i="3"/>
  <c r="R261" i="3"/>
  <c r="P261" i="3"/>
  <c r="J261" i="3"/>
  <c r="BE261" i="3" s="1"/>
  <c r="BK260" i="3"/>
  <c r="BI260" i="3"/>
  <c r="BH260" i="3"/>
  <c r="BG260" i="3"/>
  <c r="BF260" i="3"/>
  <c r="T260" i="3"/>
  <c r="R260" i="3"/>
  <c r="P260" i="3"/>
  <c r="J260" i="3"/>
  <c r="BE260" i="3" s="1"/>
  <c r="BK259" i="3"/>
  <c r="BI259" i="3"/>
  <c r="BH259" i="3"/>
  <c r="BG259" i="3"/>
  <c r="BF259" i="3"/>
  <c r="BE259" i="3"/>
  <c r="T259" i="3"/>
  <c r="R259" i="3"/>
  <c r="P259" i="3"/>
  <c r="J259" i="3"/>
  <c r="BK258" i="3"/>
  <c r="BI258" i="3"/>
  <c r="BH258" i="3"/>
  <c r="BG258" i="3"/>
  <c r="BF258" i="3"/>
  <c r="BE258" i="3"/>
  <c r="T258" i="3"/>
  <c r="R258" i="3"/>
  <c r="P258" i="3"/>
  <c r="J258" i="3"/>
  <c r="BK257" i="3"/>
  <c r="BI257" i="3"/>
  <c r="BH257" i="3"/>
  <c r="BG257" i="3"/>
  <c r="BF257" i="3"/>
  <c r="T257" i="3"/>
  <c r="R257" i="3"/>
  <c r="P257" i="3"/>
  <c r="J257" i="3"/>
  <c r="BE257" i="3" s="1"/>
  <c r="BK256" i="3"/>
  <c r="BI256" i="3"/>
  <c r="BH256" i="3"/>
  <c r="BG256" i="3"/>
  <c r="BF256" i="3"/>
  <c r="T256" i="3"/>
  <c r="R256" i="3"/>
  <c r="P256" i="3"/>
  <c r="P252" i="3" s="1"/>
  <c r="J256" i="3"/>
  <c r="BE256" i="3" s="1"/>
  <c r="BK255" i="3"/>
  <c r="BI255" i="3"/>
  <c r="BH255" i="3"/>
  <c r="BG255" i="3"/>
  <c r="BF255" i="3"/>
  <c r="BE255" i="3"/>
  <c r="T255" i="3"/>
  <c r="R255" i="3"/>
  <c r="P255" i="3"/>
  <c r="J255" i="3"/>
  <c r="BK254" i="3"/>
  <c r="BI254" i="3"/>
  <c r="BH254" i="3"/>
  <c r="BG254" i="3"/>
  <c r="BF254" i="3"/>
  <c r="BE254" i="3"/>
  <c r="T254" i="3"/>
  <c r="R254" i="3"/>
  <c r="P254" i="3"/>
  <c r="J254" i="3"/>
  <c r="BK253" i="3"/>
  <c r="BI253" i="3"/>
  <c r="BH253" i="3"/>
  <c r="BG253" i="3"/>
  <c r="BF253" i="3"/>
  <c r="T253" i="3"/>
  <c r="R253" i="3"/>
  <c r="R252" i="3" s="1"/>
  <c r="P253" i="3"/>
  <c r="J253" i="3"/>
  <c r="BE253" i="3" s="1"/>
  <c r="BK252" i="3"/>
  <c r="J252" i="3" s="1"/>
  <c r="J109" i="3" s="1"/>
  <c r="T252" i="3"/>
  <c r="BK251" i="3"/>
  <c r="BI251" i="3"/>
  <c r="BH251" i="3"/>
  <c r="BG251" i="3"/>
  <c r="BF251" i="3"/>
  <c r="BE251" i="3"/>
  <c r="T251" i="3"/>
  <c r="R251" i="3"/>
  <c r="P251" i="3"/>
  <c r="P250" i="3" s="1"/>
  <c r="J251" i="3"/>
  <c r="BK250" i="3"/>
  <c r="J250" i="3" s="1"/>
  <c r="J108" i="3" s="1"/>
  <c r="T250" i="3"/>
  <c r="R250" i="3"/>
  <c r="BK249" i="3"/>
  <c r="BI249" i="3"/>
  <c r="BH249" i="3"/>
  <c r="BG249" i="3"/>
  <c r="BF249" i="3"/>
  <c r="BE249" i="3"/>
  <c r="T249" i="3"/>
  <c r="R249" i="3"/>
  <c r="P249" i="3"/>
  <c r="J249" i="3"/>
  <c r="BK248" i="3"/>
  <c r="BI248" i="3"/>
  <c r="BH248" i="3"/>
  <c r="BG248" i="3"/>
  <c r="BF248" i="3"/>
  <c r="T248" i="3"/>
  <c r="R248" i="3"/>
  <c r="R247" i="3" s="1"/>
  <c r="P248" i="3"/>
  <c r="J248" i="3"/>
  <c r="BE248" i="3" s="1"/>
  <c r="BK247" i="3"/>
  <c r="J247" i="3" s="1"/>
  <c r="J107" i="3" s="1"/>
  <c r="T247" i="3"/>
  <c r="P247" i="3"/>
  <c r="BK246" i="3"/>
  <c r="BI246" i="3"/>
  <c r="BH246" i="3"/>
  <c r="BG246" i="3"/>
  <c r="BF246" i="3"/>
  <c r="BE246" i="3"/>
  <c r="T246" i="3"/>
  <c r="R246" i="3"/>
  <c r="P246" i="3"/>
  <c r="J246" i="3"/>
  <c r="BK245" i="3"/>
  <c r="BI245" i="3"/>
  <c r="BH245" i="3"/>
  <c r="BG245" i="3"/>
  <c r="BF245" i="3"/>
  <c r="T245" i="3"/>
  <c r="R245" i="3"/>
  <c r="P245" i="3"/>
  <c r="J245" i="3"/>
  <c r="BE245" i="3" s="1"/>
  <c r="BK244" i="3"/>
  <c r="BI244" i="3"/>
  <c r="BH244" i="3"/>
  <c r="BG244" i="3"/>
  <c r="BF244" i="3"/>
  <c r="T244" i="3"/>
  <c r="R244" i="3"/>
  <c r="P244" i="3"/>
  <c r="J244" i="3"/>
  <c r="BE244" i="3" s="1"/>
  <c r="BK243" i="3"/>
  <c r="BI243" i="3"/>
  <c r="BH243" i="3"/>
  <c r="BG243" i="3"/>
  <c r="BF243" i="3"/>
  <c r="BE243" i="3"/>
  <c r="T243" i="3"/>
  <c r="R243" i="3"/>
  <c r="P243" i="3"/>
  <c r="J243" i="3"/>
  <c r="BK242" i="3"/>
  <c r="BI242" i="3"/>
  <c r="BH242" i="3"/>
  <c r="BG242" i="3"/>
  <c r="BF242" i="3"/>
  <c r="BE242" i="3"/>
  <c r="T242" i="3"/>
  <c r="R242" i="3"/>
  <c r="P242" i="3"/>
  <c r="J242" i="3"/>
  <c r="BK241" i="3"/>
  <c r="BI241" i="3"/>
  <c r="BH241" i="3"/>
  <c r="BG241" i="3"/>
  <c r="BF241" i="3"/>
  <c r="T241" i="3"/>
  <c r="R241" i="3"/>
  <c r="P241" i="3"/>
  <c r="J241" i="3"/>
  <c r="BE241" i="3" s="1"/>
  <c r="BK240" i="3"/>
  <c r="BI240" i="3"/>
  <c r="BH240" i="3"/>
  <c r="BG240" i="3"/>
  <c r="BF240" i="3"/>
  <c r="T240" i="3"/>
  <c r="R240" i="3"/>
  <c r="P240" i="3"/>
  <c r="J240" i="3"/>
  <c r="BE240" i="3" s="1"/>
  <c r="BK239" i="3"/>
  <c r="BI239" i="3"/>
  <c r="BH239" i="3"/>
  <c r="BG239" i="3"/>
  <c r="BF239" i="3"/>
  <c r="BE239" i="3"/>
  <c r="T239" i="3"/>
  <c r="R239" i="3"/>
  <c r="P239" i="3"/>
  <c r="J239" i="3"/>
  <c r="BK238" i="3"/>
  <c r="BI238" i="3"/>
  <c r="BH238" i="3"/>
  <c r="BG238" i="3"/>
  <c r="BF238" i="3"/>
  <c r="BE238" i="3"/>
  <c r="T238" i="3"/>
  <c r="R238" i="3"/>
  <c r="P238" i="3"/>
  <c r="J238" i="3"/>
  <c r="BK237" i="3"/>
  <c r="BI237" i="3"/>
  <c r="BH237" i="3"/>
  <c r="BG237" i="3"/>
  <c r="BF237" i="3"/>
  <c r="T237" i="3"/>
  <c r="R237" i="3"/>
  <c r="P237" i="3"/>
  <c r="J237" i="3"/>
  <c r="BE237" i="3" s="1"/>
  <c r="BK236" i="3"/>
  <c r="BI236" i="3"/>
  <c r="BH236" i="3"/>
  <c r="BG236" i="3"/>
  <c r="BF236" i="3"/>
  <c r="T236" i="3"/>
  <c r="R236" i="3"/>
  <c r="P236" i="3"/>
  <c r="J236" i="3"/>
  <c r="BE236" i="3" s="1"/>
  <c r="BK235" i="3"/>
  <c r="BI235" i="3"/>
  <c r="BH235" i="3"/>
  <c r="BG235" i="3"/>
  <c r="BF235" i="3"/>
  <c r="BE235" i="3"/>
  <c r="T235" i="3"/>
  <c r="R235" i="3"/>
  <c r="P235" i="3"/>
  <c r="J235" i="3"/>
  <c r="BK234" i="3"/>
  <c r="BI234" i="3"/>
  <c r="BH234" i="3"/>
  <c r="BG234" i="3"/>
  <c r="BF234" i="3"/>
  <c r="BE234" i="3"/>
  <c r="T234" i="3"/>
  <c r="R234" i="3"/>
  <c r="P234" i="3"/>
  <c r="J234" i="3"/>
  <c r="BK233" i="3"/>
  <c r="BI233" i="3"/>
  <c r="BH233" i="3"/>
  <c r="BG233" i="3"/>
  <c r="BF233" i="3"/>
  <c r="T233" i="3"/>
  <c r="R233" i="3"/>
  <c r="P233" i="3"/>
  <c r="J233" i="3"/>
  <c r="BE233" i="3" s="1"/>
  <c r="BK232" i="3"/>
  <c r="BI232" i="3"/>
  <c r="BH232" i="3"/>
  <c r="BG232" i="3"/>
  <c r="BF232" i="3"/>
  <c r="T232" i="3"/>
  <c r="R232" i="3"/>
  <c r="R228" i="3" s="1"/>
  <c r="P232" i="3"/>
  <c r="J232" i="3"/>
  <c r="BE232" i="3" s="1"/>
  <c r="BK231" i="3"/>
  <c r="BI231" i="3"/>
  <c r="BH231" i="3"/>
  <c r="BG231" i="3"/>
  <c r="BF231" i="3"/>
  <c r="BE231" i="3"/>
  <c r="T231" i="3"/>
  <c r="T228" i="3" s="1"/>
  <c r="R231" i="3"/>
  <c r="P231" i="3"/>
  <c r="J231" i="3"/>
  <c r="BK230" i="3"/>
  <c r="BI230" i="3"/>
  <c r="BH230" i="3"/>
  <c r="BG230" i="3"/>
  <c r="BF230" i="3"/>
  <c r="BE230" i="3"/>
  <c r="T230" i="3"/>
  <c r="R230" i="3"/>
  <c r="P230" i="3"/>
  <c r="J230" i="3"/>
  <c r="BK229" i="3"/>
  <c r="BI229" i="3"/>
  <c r="BH229" i="3"/>
  <c r="BG229" i="3"/>
  <c r="BF229" i="3"/>
  <c r="T229" i="3"/>
  <c r="R229" i="3"/>
  <c r="P229" i="3"/>
  <c r="P228" i="3" s="1"/>
  <c r="J229" i="3"/>
  <c r="BE229" i="3" s="1"/>
  <c r="BK228" i="3"/>
  <c r="J228" i="3" s="1"/>
  <c r="J106" i="3" s="1"/>
  <c r="BK227" i="3"/>
  <c r="BI227" i="3"/>
  <c r="BH227" i="3"/>
  <c r="BG227" i="3"/>
  <c r="BF227" i="3"/>
  <c r="T227" i="3"/>
  <c r="R227" i="3"/>
  <c r="P227" i="3"/>
  <c r="J227" i="3"/>
  <c r="BE227" i="3" s="1"/>
  <c r="BK226" i="3"/>
  <c r="BI226" i="3"/>
  <c r="BH226" i="3"/>
  <c r="BG226" i="3"/>
  <c r="BF226" i="3"/>
  <c r="T226" i="3"/>
  <c r="R226" i="3"/>
  <c r="P226" i="3"/>
  <c r="J226" i="3"/>
  <c r="BE226" i="3" s="1"/>
  <c r="BK225" i="3"/>
  <c r="BI225" i="3"/>
  <c r="BH225" i="3"/>
  <c r="BG225" i="3"/>
  <c r="BF225" i="3"/>
  <c r="BE225" i="3"/>
  <c r="T225" i="3"/>
  <c r="R225" i="3"/>
  <c r="P225" i="3"/>
  <c r="J225" i="3"/>
  <c r="BK224" i="3"/>
  <c r="BI224" i="3"/>
  <c r="BH224" i="3"/>
  <c r="BG224" i="3"/>
  <c r="BF224" i="3"/>
  <c r="BE224" i="3"/>
  <c r="T224" i="3"/>
  <c r="R224" i="3"/>
  <c r="P224" i="3"/>
  <c r="J224" i="3"/>
  <c r="BK223" i="3"/>
  <c r="BI223" i="3"/>
  <c r="BH223" i="3"/>
  <c r="BG223" i="3"/>
  <c r="BF223" i="3"/>
  <c r="T223" i="3"/>
  <c r="R223" i="3"/>
  <c r="P223" i="3"/>
  <c r="J223" i="3"/>
  <c r="BE223" i="3" s="1"/>
  <c r="BK222" i="3"/>
  <c r="BI222" i="3"/>
  <c r="BH222" i="3"/>
  <c r="BG222" i="3"/>
  <c r="BF222" i="3"/>
  <c r="T222" i="3"/>
  <c r="R222" i="3"/>
  <c r="P222" i="3"/>
  <c r="J222" i="3"/>
  <c r="BE222" i="3" s="1"/>
  <c r="BK221" i="3"/>
  <c r="BI221" i="3"/>
  <c r="BH221" i="3"/>
  <c r="BG221" i="3"/>
  <c r="BF221" i="3"/>
  <c r="BE221" i="3"/>
  <c r="T221" i="3"/>
  <c r="R221" i="3"/>
  <c r="P221" i="3"/>
  <c r="J221" i="3"/>
  <c r="BK220" i="3"/>
  <c r="BI220" i="3"/>
  <c r="BH220" i="3"/>
  <c r="BG220" i="3"/>
  <c r="BF220" i="3"/>
  <c r="BE220" i="3"/>
  <c r="T220" i="3"/>
  <c r="R220" i="3"/>
  <c r="P220" i="3"/>
  <c r="J220" i="3"/>
  <c r="BK219" i="3"/>
  <c r="BI219" i="3"/>
  <c r="BH219" i="3"/>
  <c r="BG219" i="3"/>
  <c r="BF219" i="3"/>
  <c r="T219" i="3"/>
  <c r="R219" i="3"/>
  <c r="P219" i="3"/>
  <c r="J219" i="3"/>
  <c r="BE219" i="3" s="1"/>
  <c r="BK218" i="3"/>
  <c r="BI218" i="3"/>
  <c r="BH218" i="3"/>
  <c r="BG218" i="3"/>
  <c r="BF218" i="3"/>
  <c r="T218" i="3"/>
  <c r="R218" i="3"/>
  <c r="P218" i="3"/>
  <c r="P214" i="3" s="1"/>
  <c r="J218" i="3"/>
  <c r="BE218" i="3" s="1"/>
  <c r="BK217" i="3"/>
  <c r="BI217" i="3"/>
  <c r="BH217" i="3"/>
  <c r="BG217" i="3"/>
  <c r="BF217" i="3"/>
  <c r="BE217" i="3"/>
  <c r="T217" i="3"/>
  <c r="R217" i="3"/>
  <c r="P217" i="3"/>
  <c r="J217" i="3"/>
  <c r="BK216" i="3"/>
  <c r="BI216" i="3"/>
  <c r="BH216" i="3"/>
  <c r="BG216" i="3"/>
  <c r="BF216" i="3"/>
  <c r="BE216" i="3"/>
  <c r="T216" i="3"/>
  <c r="R216" i="3"/>
  <c r="P216" i="3"/>
  <c r="J216" i="3"/>
  <c r="BK215" i="3"/>
  <c r="BI215" i="3"/>
  <c r="BH215" i="3"/>
  <c r="BG215" i="3"/>
  <c r="BF215" i="3"/>
  <c r="T215" i="3"/>
  <c r="R215" i="3"/>
  <c r="R214" i="3" s="1"/>
  <c r="P215" i="3"/>
  <c r="J215" i="3"/>
  <c r="BE215" i="3" s="1"/>
  <c r="BK214" i="3"/>
  <c r="J214" i="3" s="1"/>
  <c r="J105" i="3" s="1"/>
  <c r="T214" i="3"/>
  <c r="BK213" i="3"/>
  <c r="BI213" i="3"/>
  <c r="BH213" i="3"/>
  <c r="BG213" i="3"/>
  <c r="BF213" i="3"/>
  <c r="BE213" i="3"/>
  <c r="T213" i="3"/>
  <c r="R213" i="3"/>
  <c r="P213" i="3"/>
  <c r="J213" i="3"/>
  <c r="BK212" i="3"/>
  <c r="BI212" i="3"/>
  <c r="BH212" i="3"/>
  <c r="BG212" i="3"/>
  <c r="BF212" i="3"/>
  <c r="T212" i="3"/>
  <c r="R212" i="3"/>
  <c r="P212" i="3"/>
  <c r="J212" i="3"/>
  <c r="BE212" i="3" s="1"/>
  <c r="BK211" i="3"/>
  <c r="BI211" i="3"/>
  <c r="BH211" i="3"/>
  <c r="BG211" i="3"/>
  <c r="BF211" i="3"/>
  <c r="T211" i="3"/>
  <c r="R211" i="3"/>
  <c r="P211" i="3"/>
  <c r="J211" i="3"/>
  <c r="BE211" i="3" s="1"/>
  <c r="BK210" i="3"/>
  <c r="BI210" i="3"/>
  <c r="BH210" i="3"/>
  <c r="BG210" i="3"/>
  <c r="BF210" i="3"/>
  <c r="BE210" i="3"/>
  <c r="T210" i="3"/>
  <c r="R210" i="3"/>
  <c r="P210" i="3"/>
  <c r="J210" i="3"/>
  <c r="BK209" i="3"/>
  <c r="BI209" i="3"/>
  <c r="BH209" i="3"/>
  <c r="BG209" i="3"/>
  <c r="BF209" i="3"/>
  <c r="BE209" i="3"/>
  <c r="T209" i="3"/>
  <c r="R209" i="3"/>
  <c r="P209" i="3"/>
  <c r="J209" i="3"/>
  <c r="BK208" i="3"/>
  <c r="BI208" i="3"/>
  <c r="BH208" i="3"/>
  <c r="BG208" i="3"/>
  <c r="BF208" i="3"/>
  <c r="T208" i="3"/>
  <c r="R208" i="3"/>
  <c r="P208" i="3"/>
  <c r="J208" i="3"/>
  <c r="BE208" i="3" s="1"/>
  <c r="BK207" i="3"/>
  <c r="BK204" i="3" s="1"/>
  <c r="J204" i="3" s="1"/>
  <c r="J104" i="3" s="1"/>
  <c r="BI207" i="3"/>
  <c r="BH207" i="3"/>
  <c r="BG207" i="3"/>
  <c r="BF207" i="3"/>
  <c r="T207" i="3"/>
  <c r="R207" i="3"/>
  <c r="P207" i="3"/>
  <c r="P204" i="3" s="1"/>
  <c r="J207" i="3"/>
  <c r="BE207" i="3" s="1"/>
  <c r="BK206" i="3"/>
  <c r="BI206" i="3"/>
  <c r="BH206" i="3"/>
  <c r="BG206" i="3"/>
  <c r="BF206" i="3"/>
  <c r="BE206" i="3"/>
  <c r="T206" i="3"/>
  <c r="T204" i="3" s="1"/>
  <c r="R206" i="3"/>
  <c r="P206" i="3"/>
  <c r="J206" i="3"/>
  <c r="BK205" i="3"/>
  <c r="BI205" i="3"/>
  <c r="BH205" i="3"/>
  <c r="BG205" i="3"/>
  <c r="BF205" i="3"/>
  <c r="BE205" i="3"/>
  <c r="T205" i="3"/>
  <c r="R205" i="3"/>
  <c r="P205" i="3"/>
  <c r="J205" i="3"/>
  <c r="R204" i="3"/>
  <c r="BK203" i="3"/>
  <c r="BI203" i="3"/>
  <c r="BH203" i="3"/>
  <c r="BG203" i="3"/>
  <c r="BF203" i="3"/>
  <c r="BE203" i="3"/>
  <c r="T203" i="3"/>
  <c r="R203" i="3"/>
  <c r="P203" i="3"/>
  <c r="J203" i="3"/>
  <c r="BK202" i="3"/>
  <c r="BI202" i="3"/>
  <c r="BH202" i="3"/>
  <c r="BG202" i="3"/>
  <c r="BF202" i="3"/>
  <c r="T202" i="3"/>
  <c r="R202" i="3"/>
  <c r="P202" i="3"/>
  <c r="J202" i="3"/>
  <c r="BE202" i="3" s="1"/>
  <c r="BK201" i="3"/>
  <c r="BI201" i="3"/>
  <c r="BH201" i="3"/>
  <c r="BG201" i="3"/>
  <c r="BF201" i="3"/>
  <c r="T201" i="3"/>
  <c r="R201" i="3"/>
  <c r="P201" i="3"/>
  <c r="J201" i="3"/>
  <c r="BE201" i="3" s="1"/>
  <c r="BK200" i="3"/>
  <c r="BK198" i="3" s="1"/>
  <c r="J198" i="3" s="1"/>
  <c r="J103" i="3" s="1"/>
  <c r="BI200" i="3"/>
  <c r="BH200" i="3"/>
  <c r="BG200" i="3"/>
  <c r="BF200" i="3"/>
  <c r="BE200" i="3"/>
  <c r="T200" i="3"/>
  <c r="T198" i="3" s="1"/>
  <c r="R200" i="3"/>
  <c r="R198" i="3" s="1"/>
  <c r="P200" i="3"/>
  <c r="J200" i="3"/>
  <c r="BK199" i="3"/>
  <c r="BI199" i="3"/>
  <c r="BH199" i="3"/>
  <c r="BG199" i="3"/>
  <c r="BF199" i="3"/>
  <c r="BE199" i="3"/>
  <c r="T199" i="3"/>
  <c r="R199" i="3"/>
  <c r="P199" i="3"/>
  <c r="J199" i="3"/>
  <c r="P198" i="3"/>
  <c r="BK197" i="3"/>
  <c r="BI197" i="3"/>
  <c r="BH197" i="3"/>
  <c r="BG197" i="3"/>
  <c r="BF197" i="3"/>
  <c r="BE197" i="3"/>
  <c r="T197" i="3"/>
  <c r="R197" i="3"/>
  <c r="P197" i="3"/>
  <c r="J197" i="3"/>
  <c r="BK196" i="3"/>
  <c r="BI196" i="3"/>
  <c r="BH196" i="3"/>
  <c r="BG196" i="3"/>
  <c r="BF196" i="3"/>
  <c r="BE196" i="3"/>
  <c r="T196" i="3"/>
  <c r="R196" i="3"/>
  <c r="P196" i="3"/>
  <c r="J196" i="3"/>
  <c r="BK195" i="3"/>
  <c r="BI195" i="3"/>
  <c r="BH195" i="3"/>
  <c r="BG195" i="3"/>
  <c r="BF195" i="3"/>
  <c r="T195" i="3"/>
  <c r="R195" i="3"/>
  <c r="P195" i="3"/>
  <c r="J195" i="3"/>
  <c r="BE195" i="3" s="1"/>
  <c r="BK194" i="3"/>
  <c r="BI194" i="3"/>
  <c r="BH194" i="3"/>
  <c r="BG194" i="3"/>
  <c r="BF194" i="3"/>
  <c r="T194" i="3"/>
  <c r="R194" i="3"/>
  <c r="R192" i="3" s="1"/>
  <c r="P194" i="3"/>
  <c r="P192" i="3" s="1"/>
  <c r="J194" i="3"/>
  <c r="BE194" i="3" s="1"/>
  <c r="BK193" i="3"/>
  <c r="BK192" i="3" s="1"/>
  <c r="J192" i="3" s="1"/>
  <c r="J102" i="3" s="1"/>
  <c r="BI193" i="3"/>
  <c r="BH193" i="3"/>
  <c r="BG193" i="3"/>
  <c r="BF193" i="3"/>
  <c r="BE193" i="3"/>
  <c r="T193" i="3"/>
  <c r="T192" i="3" s="1"/>
  <c r="R193" i="3"/>
  <c r="P193" i="3"/>
  <c r="J193" i="3"/>
  <c r="BK191" i="3"/>
  <c r="BI191" i="3"/>
  <c r="BH191" i="3"/>
  <c r="BG191" i="3"/>
  <c r="BF191" i="3"/>
  <c r="BE191" i="3"/>
  <c r="T191" i="3"/>
  <c r="R191" i="3"/>
  <c r="P191" i="3"/>
  <c r="J191" i="3"/>
  <c r="BK190" i="3"/>
  <c r="BI190" i="3"/>
  <c r="BH190" i="3"/>
  <c r="BG190" i="3"/>
  <c r="BF190" i="3"/>
  <c r="BE190" i="3"/>
  <c r="T190" i="3"/>
  <c r="R190" i="3"/>
  <c r="P190" i="3"/>
  <c r="J190" i="3"/>
  <c r="BK189" i="3"/>
  <c r="BI189" i="3"/>
  <c r="BH189" i="3"/>
  <c r="BG189" i="3"/>
  <c r="BF189" i="3"/>
  <c r="T189" i="3"/>
  <c r="R189" i="3"/>
  <c r="P189" i="3"/>
  <c r="J189" i="3"/>
  <c r="BE189" i="3" s="1"/>
  <c r="BK188" i="3"/>
  <c r="BI188" i="3"/>
  <c r="BH188" i="3"/>
  <c r="BG188" i="3"/>
  <c r="BF188" i="3"/>
  <c r="T188" i="3"/>
  <c r="R188" i="3"/>
  <c r="P188" i="3"/>
  <c r="J188" i="3"/>
  <c r="BE188" i="3" s="1"/>
  <c r="BK187" i="3"/>
  <c r="BK185" i="3" s="1"/>
  <c r="J185" i="3" s="1"/>
  <c r="J101" i="3" s="1"/>
  <c r="BI187" i="3"/>
  <c r="BH187" i="3"/>
  <c r="BG187" i="3"/>
  <c r="BF187" i="3"/>
  <c r="BE187" i="3"/>
  <c r="T187" i="3"/>
  <c r="T185" i="3" s="1"/>
  <c r="R187" i="3"/>
  <c r="R185" i="3" s="1"/>
  <c r="P187" i="3"/>
  <c r="J187" i="3"/>
  <c r="BK186" i="3"/>
  <c r="BI186" i="3"/>
  <c r="BH186" i="3"/>
  <c r="BG186" i="3"/>
  <c r="BF186" i="3"/>
  <c r="BE186" i="3"/>
  <c r="T186" i="3"/>
  <c r="R186" i="3"/>
  <c r="P186" i="3"/>
  <c r="J186" i="3"/>
  <c r="P185" i="3"/>
  <c r="BK184" i="3"/>
  <c r="BI184" i="3"/>
  <c r="BH184" i="3"/>
  <c r="BG184" i="3"/>
  <c r="BF184" i="3"/>
  <c r="BE184" i="3"/>
  <c r="T184" i="3"/>
  <c r="R184" i="3"/>
  <c r="P184" i="3"/>
  <c r="J184" i="3"/>
  <c r="BK183" i="3"/>
  <c r="BI183" i="3"/>
  <c r="BH183" i="3"/>
  <c r="BG183" i="3"/>
  <c r="BF183" i="3"/>
  <c r="BE183" i="3"/>
  <c r="T183" i="3"/>
  <c r="R183" i="3"/>
  <c r="P183" i="3"/>
  <c r="J183" i="3"/>
  <c r="BK182" i="3"/>
  <c r="BI182" i="3"/>
  <c r="BH182" i="3"/>
  <c r="BG182" i="3"/>
  <c r="BF182" i="3"/>
  <c r="T182" i="3"/>
  <c r="R182" i="3"/>
  <c r="P182" i="3"/>
  <c r="J182" i="3"/>
  <c r="BE182" i="3" s="1"/>
  <c r="BK181" i="3"/>
  <c r="BI181" i="3"/>
  <c r="BH181" i="3"/>
  <c r="BG181" i="3"/>
  <c r="BF181" i="3"/>
  <c r="T181" i="3"/>
  <c r="R181" i="3"/>
  <c r="P181" i="3"/>
  <c r="J181" i="3"/>
  <c r="BE181" i="3" s="1"/>
  <c r="BK180" i="3"/>
  <c r="BI180" i="3"/>
  <c r="BH180" i="3"/>
  <c r="BG180" i="3"/>
  <c r="BF180" i="3"/>
  <c r="BE180" i="3"/>
  <c r="T180" i="3"/>
  <c r="R180" i="3"/>
  <c r="P180" i="3"/>
  <c r="J180" i="3"/>
  <c r="BK179" i="3"/>
  <c r="BI179" i="3"/>
  <c r="BH179" i="3"/>
  <c r="BG179" i="3"/>
  <c r="BF179" i="3"/>
  <c r="BE179" i="3"/>
  <c r="T179" i="3"/>
  <c r="R179" i="3"/>
  <c r="P179" i="3"/>
  <c r="J179" i="3"/>
  <c r="BK178" i="3"/>
  <c r="BI178" i="3"/>
  <c r="BH178" i="3"/>
  <c r="BG178" i="3"/>
  <c r="BF178" i="3"/>
  <c r="T178" i="3"/>
  <c r="R178" i="3"/>
  <c r="P178" i="3"/>
  <c r="J178" i="3"/>
  <c r="BE178" i="3" s="1"/>
  <c r="BK177" i="3"/>
  <c r="BI177" i="3"/>
  <c r="BH177" i="3"/>
  <c r="BG177" i="3"/>
  <c r="BF177" i="3"/>
  <c r="T177" i="3"/>
  <c r="R177" i="3"/>
  <c r="P177" i="3"/>
  <c r="J177" i="3"/>
  <c r="BE177" i="3" s="1"/>
  <c r="BK176" i="3"/>
  <c r="BI176" i="3"/>
  <c r="BH176" i="3"/>
  <c r="BG176" i="3"/>
  <c r="BF176" i="3"/>
  <c r="BE176" i="3"/>
  <c r="T176" i="3"/>
  <c r="R176" i="3"/>
  <c r="P176" i="3"/>
  <c r="J176" i="3"/>
  <c r="BK175" i="3"/>
  <c r="BI175" i="3"/>
  <c r="BH175" i="3"/>
  <c r="BG175" i="3"/>
  <c r="BF175" i="3"/>
  <c r="BE175" i="3"/>
  <c r="T175" i="3"/>
  <c r="R175" i="3"/>
  <c r="P175" i="3"/>
  <c r="J175" i="3"/>
  <c r="BK174" i="3"/>
  <c r="BI174" i="3"/>
  <c r="BH174" i="3"/>
  <c r="BG174" i="3"/>
  <c r="BF174" i="3"/>
  <c r="T174" i="3"/>
  <c r="R174" i="3"/>
  <c r="P174" i="3"/>
  <c r="J174" i="3"/>
  <c r="BE174" i="3" s="1"/>
  <c r="BK173" i="3"/>
  <c r="BI173" i="3"/>
  <c r="BH173" i="3"/>
  <c r="BG173" i="3"/>
  <c r="BF173" i="3"/>
  <c r="T173" i="3"/>
  <c r="R173" i="3"/>
  <c r="P173" i="3"/>
  <c r="J173" i="3"/>
  <c r="BE173" i="3" s="1"/>
  <c r="BK172" i="3"/>
  <c r="BI172" i="3"/>
  <c r="BH172" i="3"/>
  <c r="BG172" i="3"/>
  <c r="BF172" i="3"/>
  <c r="BE172" i="3"/>
  <c r="T172" i="3"/>
  <c r="R172" i="3"/>
  <c r="P172" i="3"/>
  <c r="J172" i="3"/>
  <c r="BK171" i="3"/>
  <c r="BI171" i="3"/>
  <c r="BH171" i="3"/>
  <c r="BG171" i="3"/>
  <c r="BF171" i="3"/>
  <c r="BE171" i="3"/>
  <c r="T171" i="3"/>
  <c r="R171" i="3"/>
  <c r="P171" i="3"/>
  <c r="J171" i="3"/>
  <c r="BK170" i="3"/>
  <c r="BI170" i="3"/>
  <c r="BH170" i="3"/>
  <c r="BG170" i="3"/>
  <c r="BF170" i="3"/>
  <c r="T170" i="3"/>
  <c r="R170" i="3"/>
  <c r="P170" i="3"/>
  <c r="J170" i="3"/>
  <c r="BE170" i="3" s="1"/>
  <c r="BK169" i="3"/>
  <c r="BI169" i="3"/>
  <c r="BH169" i="3"/>
  <c r="BG169" i="3"/>
  <c r="BF169" i="3"/>
  <c r="T169" i="3"/>
  <c r="R169" i="3"/>
  <c r="P169" i="3"/>
  <c r="J169" i="3"/>
  <c r="BE169" i="3" s="1"/>
  <c r="BK168" i="3"/>
  <c r="BI168" i="3"/>
  <c r="BH168" i="3"/>
  <c r="BG168" i="3"/>
  <c r="BF168" i="3"/>
  <c r="BE168" i="3"/>
  <c r="T168" i="3"/>
  <c r="R168" i="3"/>
  <c r="P168" i="3"/>
  <c r="J168" i="3"/>
  <c r="BK167" i="3"/>
  <c r="BI167" i="3"/>
  <c r="BH167" i="3"/>
  <c r="BG167" i="3"/>
  <c r="BF167" i="3"/>
  <c r="BE167" i="3"/>
  <c r="T167" i="3"/>
  <c r="R167" i="3"/>
  <c r="P167" i="3"/>
  <c r="J167" i="3"/>
  <c r="BK166" i="3"/>
  <c r="BI166" i="3"/>
  <c r="BH166" i="3"/>
  <c r="BG166" i="3"/>
  <c r="BF166" i="3"/>
  <c r="T166" i="3"/>
  <c r="R166" i="3"/>
  <c r="P166" i="3"/>
  <c r="J166" i="3"/>
  <c r="BE166" i="3" s="1"/>
  <c r="BK165" i="3"/>
  <c r="BK163" i="3" s="1"/>
  <c r="J163" i="3" s="1"/>
  <c r="J100" i="3" s="1"/>
  <c r="BI165" i="3"/>
  <c r="BH165" i="3"/>
  <c r="BG165" i="3"/>
  <c r="BF165" i="3"/>
  <c r="T165" i="3"/>
  <c r="R165" i="3"/>
  <c r="P165" i="3"/>
  <c r="P163" i="3" s="1"/>
  <c r="J165" i="3"/>
  <c r="BE165" i="3" s="1"/>
  <c r="BK164" i="3"/>
  <c r="BI164" i="3"/>
  <c r="BH164" i="3"/>
  <c r="BG164" i="3"/>
  <c r="BF164" i="3"/>
  <c r="BE164" i="3"/>
  <c r="T164" i="3"/>
  <c r="T163" i="3" s="1"/>
  <c r="R164" i="3"/>
  <c r="R163" i="3" s="1"/>
  <c r="P164" i="3"/>
  <c r="J164" i="3"/>
  <c r="BK162" i="3"/>
  <c r="BI162" i="3"/>
  <c r="BH162" i="3"/>
  <c r="BG162" i="3"/>
  <c r="BF162" i="3"/>
  <c r="T162" i="3"/>
  <c r="R162" i="3"/>
  <c r="P162" i="3"/>
  <c r="J162" i="3"/>
  <c r="BE162" i="3" s="1"/>
  <c r="BK161" i="3"/>
  <c r="BI161" i="3"/>
  <c r="BH161" i="3"/>
  <c r="BG161" i="3"/>
  <c r="BF161" i="3"/>
  <c r="BE161" i="3"/>
  <c r="T161" i="3"/>
  <c r="R161" i="3"/>
  <c r="P161" i="3"/>
  <c r="J161" i="3"/>
  <c r="BK160" i="3"/>
  <c r="BI160" i="3"/>
  <c r="BH160" i="3"/>
  <c r="BG160" i="3"/>
  <c r="BF160" i="3"/>
  <c r="BE160" i="3"/>
  <c r="T160" i="3"/>
  <c r="R160" i="3"/>
  <c r="P160" i="3"/>
  <c r="J160" i="3"/>
  <c r="BK159" i="3"/>
  <c r="BI159" i="3"/>
  <c r="BH159" i="3"/>
  <c r="BG159" i="3"/>
  <c r="BF159" i="3"/>
  <c r="T159" i="3"/>
  <c r="R159" i="3"/>
  <c r="P159" i="3"/>
  <c r="J159" i="3"/>
  <c r="BE159" i="3" s="1"/>
  <c r="BK158" i="3"/>
  <c r="BI158" i="3"/>
  <c r="BH158" i="3"/>
  <c r="BG158" i="3"/>
  <c r="BF158" i="3"/>
  <c r="T158" i="3"/>
  <c r="R158" i="3"/>
  <c r="P158" i="3"/>
  <c r="J158" i="3"/>
  <c r="BE158" i="3" s="1"/>
  <c r="BK157" i="3"/>
  <c r="BI157" i="3"/>
  <c r="BH157" i="3"/>
  <c r="BG157" i="3"/>
  <c r="BF157" i="3"/>
  <c r="BE157" i="3"/>
  <c r="T157" i="3"/>
  <c r="R157" i="3"/>
  <c r="P157" i="3"/>
  <c r="J157" i="3"/>
  <c r="BK156" i="3"/>
  <c r="BI156" i="3"/>
  <c r="BH156" i="3"/>
  <c r="BG156" i="3"/>
  <c r="BF156" i="3"/>
  <c r="BE156" i="3"/>
  <c r="T156" i="3"/>
  <c r="R156" i="3"/>
  <c r="P156" i="3"/>
  <c r="J156" i="3"/>
  <c r="BK155" i="3"/>
  <c r="BI155" i="3"/>
  <c r="BH155" i="3"/>
  <c r="BG155" i="3"/>
  <c r="BF155" i="3"/>
  <c r="T155" i="3"/>
  <c r="R155" i="3"/>
  <c r="P155" i="3"/>
  <c r="J155" i="3"/>
  <c r="BE155" i="3" s="1"/>
  <c r="BK154" i="3"/>
  <c r="BI154" i="3"/>
  <c r="BH154" i="3"/>
  <c r="BG154" i="3"/>
  <c r="BF154" i="3"/>
  <c r="T154" i="3"/>
  <c r="R154" i="3"/>
  <c r="P154" i="3"/>
  <c r="J154" i="3"/>
  <c r="BE154" i="3" s="1"/>
  <c r="BK153" i="3"/>
  <c r="BI153" i="3"/>
  <c r="BH153" i="3"/>
  <c r="BG153" i="3"/>
  <c r="BF153" i="3"/>
  <c r="BE153" i="3"/>
  <c r="T153" i="3"/>
  <c r="R153" i="3"/>
  <c r="P153" i="3"/>
  <c r="J153" i="3"/>
  <c r="BK152" i="3"/>
  <c r="BI152" i="3"/>
  <c r="BH152" i="3"/>
  <c r="BG152" i="3"/>
  <c r="BF152" i="3"/>
  <c r="BE152" i="3"/>
  <c r="T152" i="3"/>
  <c r="R152" i="3"/>
  <c r="P152" i="3"/>
  <c r="J152" i="3"/>
  <c r="BK151" i="3"/>
  <c r="BI151" i="3"/>
  <c r="BH151" i="3"/>
  <c r="BG151" i="3"/>
  <c r="BF151" i="3"/>
  <c r="T151" i="3"/>
  <c r="R151" i="3"/>
  <c r="P151" i="3"/>
  <c r="J151" i="3"/>
  <c r="BE151" i="3" s="1"/>
  <c r="BK150" i="3"/>
  <c r="BI150" i="3"/>
  <c r="BH150" i="3"/>
  <c r="BG150" i="3"/>
  <c r="BF150" i="3"/>
  <c r="T150" i="3"/>
  <c r="R150" i="3"/>
  <c r="P150" i="3"/>
  <c r="J150" i="3"/>
  <c r="BE150" i="3" s="1"/>
  <c r="BK149" i="3"/>
  <c r="BI149" i="3"/>
  <c r="BH149" i="3"/>
  <c r="BG149" i="3"/>
  <c r="BF149" i="3"/>
  <c r="BE149" i="3"/>
  <c r="T149" i="3"/>
  <c r="T146" i="3" s="1"/>
  <c r="R149" i="3"/>
  <c r="P149" i="3"/>
  <c r="J149" i="3"/>
  <c r="BK148" i="3"/>
  <c r="BI148" i="3"/>
  <c r="BH148" i="3"/>
  <c r="BG148" i="3"/>
  <c r="BF148" i="3"/>
  <c r="BE148" i="3"/>
  <c r="T148" i="3"/>
  <c r="R148" i="3"/>
  <c r="P148" i="3"/>
  <c r="J148" i="3"/>
  <c r="BK147" i="3"/>
  <c r="BK146" i="3" s="1"/>
  <c r="J146" i="3" s="1"/>
  <c r="J99" i="3" s="1"/>
  <c r="BI147" i="3"/>
  <c r="BH147" i="3"/>
  <c r="BG147" i="3"/>
  <c r="BF147" i="3"/>
  <c r="T147" i="3"/>
  <c r="R147" i="3"/>
  <c r="R146" i="3" s="1"/>
  <c r="P147" i="3"/>
  <c r="P146" i="3" s="1"/>
  <c r="J147" i="3"/>
  <c r="BE147" i="3" s="1"/>
  <c r="BK145" i="3"/>
  <c r="BI145" i="3"/>
  <c r="BH145" i="3"/>
  <c r="BG145" i="3"/>
  <c r="BF145" i="3"/>
  <c r="T145" i="3"/>
  <c r="R145" i="3"/>
  <c r="P145" i="3"/>
  <c r="J145" i="3"/>
  <c r="BE145" i="3" s="1"/>
  <c r="BK144" i="3"/>
  <c r="BI144" i="3"/>
  <c r="BH144" i="3"/>
  <c r="BG144" i="3"/>
  <c r="BF144" i="3"/>
  <c r="T144" i="3"/>
  <c r="R144" i="3"/>
  <c r="P144" i="3"/>
  <c r="J144" i="3"/>
  <c r="BE144" i="3" s="1"/>
  <c r="BK143" i="3"/>
  <c r="BI143" i="3"/>
  <c r="BH143" i="3"/>
  <c r="BG143" i="3"/>
  <c r="BF143" i="3"/>
  <c r="BE143" i="3"/>
  <c r="T143" i="3"/>
  <c r="R143" i="3"/>
  <c r="P143" i="3"/>
  <c r="J143" i="3"/>
  <c r="BK142" i="3"/>
  <c r="BI142" i="3"/>
  <c r="BH142" i="3"/>
  <c r="BG142" i="3"/>
  <c r="BF142" i="3"/>
  <c r="BE142" i="3"/>
  <c r="T142" i="3"/>
  <c r="R142" i="3"/>
  <c r="P142" i="3"/>
  <c r="J142" i="3"/>
  <c r="BK141" i="3"/>
  <c r="BI141" i="3"/>
  <c r="BH141" i="3"/>
  <c r="BG141" i="3"/>
  <c r="BF141" i="3"/>
  <c r="T141" i="3"/>
  <c r="R141" i="3"/>
  <c r="P141" i="3"/>
  <c r="J141" i="3"/>
  <c r="BE141" i="3" s="1"/>
  <c r="BK140" i="3"/>
  <c r="BI140" i="3"/>
  <c r="BH140" i="3"/>
  <c r="BG140" i="3"/>
  <c r="BF140" i="3"/>
  <c r="T140" i="3"/>
  <c r="R140" i="3"/>
  <c r="P140" i="3"/>
  <c r="J140" i="3"/>
  <c r="BE140" i="3" s="1"/>
  <c r="BK139" i="3"/>
  <c r="BI139" i="3"/>
  <c r="BH139" i="3"/>
  <c r="BG139" i="3"/>
  <c r="BF139" i="3"/>
  <c r="BE139" i="3"/>
  <c r="T139" i="3"/>
  <c r="R139" i="3"/>
  <c r="P139" i="3"/>
  <c r="J139" i="3"/>
  <c r="BK138" i="3"/>
  <c r="BI138" i="3"/>
  <c r="BH138" i="3"/>
  <c r="BG138" i="3"/>
  <c r="BF138" i="3"/>
  <c r="BE138" i="3"/>
  <c r="T138" i="3"/>
  <c r="R138" i="3"/>
  <c r="P138" i="3"/>
  <c r="J138" i="3"/>
  <c r="BK137" i="3"/>
  <c r="BI137" i="3"/>
  <c r="BH137" i="3"/>
  <c r="BG137" i="3"/>
  <c r="BF137" i="3"/>
  <c r="T137" i="3"/>
  <c r="R137" i="3"/>
  <c r="P137" i="3"/>
  <c r="J137" i="3"/>
  <c r="BE137" i="3" s="1"/>
  <c r="BK136" i="3"/>
  <c r="BI136" i="3"/>
  <c r="BH136" i="3"/>
  <c r="BG136" i="3"/>
  <c r="BF136" i="3"/>
  <c r="T136" i="3"/>
  <c r="R136" i="3"/>
  <c r="P136" i="3"/>
  <c r="J136" i="3"/>
  <c r="BE136" i="3" s="1"/>
  <c r="BK135" i="3"/>
  <c r="BI135" i="3"/>
  <c r="BH135" i="3"/>
  <c r="BG135" i="3"/>
  <c r="BF135" i="3"/>
  <c r="BE135" i="3"/>
  <c r="T135" i="3"/>
  <c r="R135" i="3"/>
  <c r="P135" i="3"/>
  <c r="J135" i="3"/>
  <c r="BK134" i="3"/>
  <c r="BI134" i="3"/>
  <c r="BH134" i="3"/>
  <c r="BG134" i="3"/>
  <c r="BF134" i="3"/>
  <c r="F34" i="3" s="1"/>
  <c r="BA96" i="1" s="1"/>
  <c r="BE134" i="3"/>
  <c r="T134" i="3"/>
  <c r="R134" i="3"/>
  <c r="P134" i="3"/>
  <c r="J134" i="3"/>
  <c r="BK133" i="3"/>
  <c r="BI133" i="3"/>
  <c r="F37" i="3" s="1"/>
  <c r="BD96" i="1" s="1"/>
  <c r="BH133" i="3"/>
  <c r="BG133" i="3"/>
  <c r="F35" i="3" s="1"/>
  <c r="BB96" i="1" s="1"/>
  <c r="BF133" i="3"/>
  <c r="T133" i="3"/>
  <c r="R133" i="3"/>
  <c r="P133" i="3"/>
  <c r="J133" i="3"/>
  <c r="BE133" i="3" s="1"/>
  <c r="BK132" i="3"/>
  <c r="BK131" i="3" s="1"/>
  <c r="BI132" i="3"/>
  <c r="BH132" i="3"/>
  <c r="F36" i="3" s="1"/>
  <c r="BC96" i="1" s="1"/>
  <c r="BG132" i="3"/>
  <c r="BF132" i="3"/>
  <c r="J34" i="3" s="1"/>
  <c r="AW96" i="1" s="1"/>
  <c r="T132" i="3"/>
  <c r="T131" i="3" s="1"/>
  <c r="R132" i="3"/>
  <c r="R131" i="3" s="1"/>
  <c r="P132" i="3"/>
  <c r="P131" i="3" s="1"/>
  <c r="J132" i="3"/>
  <c r="BE132" i="3" s="1"/>
  <c r="F125" i="3"/>
  <c r="F123" i="3"/>
  <c r="E121" i="3"/>
  <c r="J92" i="3"/>
  <c r="F92" i="3"/>
  <c r="F91" i="3"/>
  <c r="F89" i="3"/>
  <c r="E87" i="3"/>
  <c r="J37" i="3"/>
  <c r="J36" i="3"/>
  <c r="J35" i="3"/>
  <c r="J24" i="3"/>
  <c r="E24" i="3"/>
  <c r="J126" i="3" s="1"/>
  <c r="J23" i="3"/>
  <c r="J21" i="3"/>
  <c r="E21" i="3"/>
  <c r="J91" i="3" s="1"/>
  <c r="J20" i="3"/>
  <c r="J18" i="3"/>
  <c r="E18" i="3"/>
  <c r="F126" i="3" s="1"/>
  <c r="J17" i="3"/>
  <c r="J15" i="3"/>
  <c r="E15" i="3"/>
  <c r="J14" i="3"/>
  <c r="J12" i="3"/>
  <c r="J89" i="3" s="1"/>
  <c r="E7" i="3"/>
  <c r="E119" i="3" s="1"/>
  <c r="BK279" i="2"/>
  <c r="BI279" i="2"/>
  <c r="BH279" i="2"/>
  <c r="BG279" i="2"/>
  <c r="BF279" i="2"/>
  <c r="BE279" i="2"/>
  <c r="T279" i="2"/>
  <c r="R279" i="2"/>
  <c r="P279" i="2"/>
  <c r="J279" i="2"/>
  <c r="BK278" i="2"/>
  <c r="BI278" i="2"/>
  <c r="BH278" i="2"/>
  <c r="BG278" i="2"/>
  <c r="BF278" i="2"/>
  <c r="BE278" i="2"/>
  <c r="T278" i="2"/>
  <c r="R278" i="2"/>
  <c r="P278" i="2"/>
  <c r="J278" i="2"/>
  <c r="BK277" i="2"/>
  <c r="BI277" i="2"/>
  <c r="BH277" i="2"/>
  <c r="BG277" i="2"/>
  <c r="BF277" i="2"/>
  <c r="T277" i="2"/>
  <c r="R277" i="2"/>
  <c r="P277" i="2"/>
  <c r="J277" i="2"/>
  <c r="BE277" i="2" s="1"/>
  <c r="BK276" i="2"/>
  <c r="BI276" i="2"/>
  <c r="BH276" i="2"/>
  <c r="BG276" i="2"/>
  <c r="BF276" i="2"/>
  <c r="T276" i="2"/>
  <c r="R276" i="2"/>
  <c r="P276" i="2"/>
  <c r="J276" i="2"/>
  <c r="BE276" i="2" s="1"/>
  <c r="BK275" i="2"/>
  <c r="BI275" i="2"/>
  <c r="BH275" i="2"/>
  <c r="BG275" i="2"/>
  <c r="BF275" i="2"/>
  <c r="T275" i="2"/>
  <c r="R275" i="2"/>
  <c r="P275" i="2"/>
  <c r="J275" i="2"/>
  <c r="BE275" i="2" s="1"/>
  <c r="BK274" i="2"/>
  <c r="BI274" i="2"/>
  <c r="BH274" i="2"/>
  <c r="BG274" i="2"/>
  <c r="BF274" i="2"/>
  <c r="BE274" i="2"/>
  <c r="T274" i="2"/>
  <c r="R274" i="2"/>
  <c r="P274" i="2"/>
  <c r="J274" i="2"/>
  <c r="BK273" i="2"/>
  <c r="BI273" i="2"/>
  <c r="BH273" i="2"/>
  <c r="BG273" i="2"/>
  <c r="BF273" i="2"/>
  <c r="T273" i="2"/>
  <c r="R273" i="2"/>
  <c r="P273" i="2"/>
  <c r="J273" i="2"/>
  <c r="BE273" i="2" s="1"/>
  <c r="BK272" i="2"/>
  <c r="BI272" i="2"/>
  <c r="BH272" i="2"/>
  <c r="BG272" i="2"/>
  <c r="BF272" i="2"/>
  <c r="T272" i="2"/>
  <c r="R272" i="2"/>
  <c r="P272" i="2"/>
  <c r="J272" i="2"/>
  <c r="BE272" i="2" s="1"/>
  <c r="BK271" i="2"/>
  <c r="BI271" i="2"/>
  <c r="BH271" i="2"/>
  <c r="BG271" i="2"/>
  <c r="BF271" i="2"/>
  <c r="T271" i="2"/>
  <c r="R271" i="2"/>
  <c r="P271" i="2"/>
  <c r="J271" i="2"/>
  <c r="BE271" i="2" s="1"/>
  <c r="BK270" i="2"/>
  <c r="BI270" i="2"/>
  <c r="BH270" i="2"/>
  <c r="BG270" i="2"/>
  <c r="BF270" i="2"/>
  <c r="BE270" i="2"/>
  <c r="T270" i="2"/>
  <c r="R270" i="2"/>
  <c r="P270" i="2"/>
  <c r="J270" i="2"/>
  <c r="BK269" i="2"/>
  <c r="BI269" i="2"/>
  <c r="BH269" i="2"/>
  <c r="BG269" i="2"/>
  <c r="BF269" i="2"/>
  <c r="T269" i="2"/>
  <c r="R269" i="2"/>
  <c r="P269" i="2"/>
  <c r="J269" i="2"/>
  <c r="BE269" i="2" s="1"/>
  <c r="BK268" i="2"/>
  <c r="BI268" i="2"/>
  <c r="BH268" i="2"/>
  <c r="BG268" i="2"/>
  <c r="BF268" i="2"/>
  <c r="T268" i="2"/>
  <c r="R268" i="2"/>
  <c r="P268" i="2"/>
  <c r="J268" i="2"/>
  <c r="BE268" i="2" s="1"/>
  <c r="BK267" i="2"/>
  <c r="BI267" i="2"/>
  <c r="BH267" i="2"/>
  <c r="BG267" i="2"/>
  <c r="BF267" i="2"/>
  <c r="T267" i="2"/>
  <c r="R267" i="2"/>
  <c r="P267" i="2"/>
  <c r="P264" i="2" s="1"/>
  <c r="J267" i="2"/>
  <c r="BE267" i="2" s="1"/>
  <c r="BK266" i="2"/>
  <c r="BI266" i="2"/>
  <c r="BH266" i="2"/>
  <c r="BG266" i="2"/>
  <c r="BF266" i="2"/>
  <c r="BE266" i="2"/>
  <c r="T266" i="2"/>
  <c r="R266" i="2"/>
  <c r="P266" i="2"/>
  <c r="J266" i="2"/>
  <c r="BK265" i="2"/>
  <c r="BI265" i="2"/>
  <c r="BH265" i="2"/>
  <c r="BG265" i="2"/>
  <c r="BF265" i="2"/>
  <c r="T265" i="2"/>
  <c r="R265" i="2"/>
  <c r="R264" i="2" s="1"/>
  <c r="P265" i="2"/>
  <c r="J265" i="2"/>
  <c r="BE265" i="2" s="1"/>
  <c r="BK264" i="2"/>
  <c r="J264" i="2" s="1"/>
  <c r="J109" i="2" s="1"/>
  <c r="T264" i="2"/>
  <c r="BK263" i="2"/>
  <c r="BK262" i="2" s="1"/>
  <c r="J262" i="2" s="1"/>
  <c r="J108" i="2" s="1"/>
  <c r="BI263" i="2"/>
  <c r="BH263" i="2"/>
  <c r="BG263" i="2"/>
  <c r="BF263" i="2"/>
  <c r="BE263" i="2"/>
  <c r="T263" i="2"/>
  <c r="R263" i="2"/>
  <c r="P263" i="2"/>
  <c r="P262" i="2" s="1"/>
  <c r="J263" i="2"/>
  <c r="T262" i="2"/>
  <c r="R262" i="2"/>
  <c r="BK261" i="2"/>
  <c r="BI261" i="2"/>
  <c r="BH261" i="2"/>
  <c r="BG261" i="2"/>
  <c r="BF261" i="2"/>
  <c r="BE261" i="2"/>
  <c r="T261" i="2"/>
  <c r="R261" i="2"/>
  <c r="P261" i="2"/>
  <c r="J261" i="2"/>
  <c r="BK260" i="2"/>
  <c r="BI260" i="2"/>
  <c r="BH260" i="2"/>
  <c r="BG260" i="2"/>
  <c r="BF260" i="2"/>
  <c r="T260" i="2"/>
  <c r="R260" i="2"/>
  <c r="P260" i="2"/>
  <c r="J260" i="2"/>
  <c r="BE260" i="2" s="1"/>
  <c r="BK259" i="2"/>
  <c r="BI259" i="2"/>
  <c r="BH259" i="2"/>
  <c r="BG259" i="2"/>
  <c r="BF259" i="2"/>
  <c r="T259" i="2"/>
  <c r="R259" i="2"/>
  <c r="P259" i="2"/>
  <c r="J259" i="2"/>
  <c r="BE259" i="2" s="1"/>
  <c r="BK258" i="2"/>
  <c r="BK256" i="2" s="1"/>
  <c r="J256" i="2" s="1"/>
  <c r="J107" i="2" s="1"/>
  <c r="BI258" i="2"/>
  <c r="BH258" i="2"/>
  <c r="BG258" i="2"/>
  <c r="BF258" i="2"/>
  <c r="BE258" i="2"/>
  <c r="T258" i="2"/>
  <c r="R258" i="2"/>
  <c r="R256" i="2" s="1"/>
  <c r="P258" i="2"/>
  <c r="J258" i="2"/>
  <c r="BK257" i="2"/>
  <c r="BI257" i="2"/>
  <c r="BH257" i="2"/>
  <c r="BG257" i="2"/>
  <c r="BF257" i="2"/>
  <c r="BE257" i="2"/>
  <c r="T257" i="2"/>
  <c r="T256" i="2" s="1"/>
  <c r="R257" i="2"/>
  <c r="P257" i="2"/>
  <c r="J257" i="2"/>
  <c r="P256" i="2"/>
  <c r="BK255" i="2"/>
  <c r="BI255" i="2"/>
  <c r="BH255" i="2"/>
  <c r="BG255" i="2"/>
  <c r="BF255" i="2"/>
  <c r="BE255" i="2"/>
  <c r="T255" i="2"/>
  <c r="R255" i="2"/>
  <c r="P255" i="2"/>
  <c r="J255" i="2"/>
  <c r="BK254" i="2"/>
  <c r="BI254" i="2"/>
  <c r="BH254" i="2"/>
  <c r="BG254" i="2"/>
  <c r="BF254" i="2"/>
  <c r="BE254" i="2"/>
  <c r="T254" i="2"/>
  <c r="R254" i="2"/>
  <c r="P254" i="2"/>
  <c r="J254" i="2"/>
  <c r="BK253" i="2"/>
  <c r="BI253" i="2"/>
  <c r="BH253" i="2"/>
  <c r="BG253" i="2"/>
  <c r="BF253" i="2"/>
  <c r="T253" i="2"/>
  <c r="R253" i="2"/>
  <c r="P253" i="2"/>
  <c r="J253" i="2"/>
  <c r="BE253" i="2" s="1"/>
  <c r="BK252" i="2"/>
  <c r="BI252" i="2"/>
  <c r="BH252" i="2"/>
  <c r="BG252" i="2"/>
  <c r="BF252" i="2"/>
  <c r="T252" i="2"/>
  <c r="R252" i="2"/>
  <c r="P252" i="2"/>
  <c r="J252" i="2"/>
  <c r="BE252" i="2" s="1"/>
  <c r="BK251" i="2"/>
  <c r="BI251" i="2"/>
  <c r="BH251" i="2"/>
  <c r="BG251" i="2"/>
  <c r="BF251" i="2"/>
  <c r="BE251" i="2"/>
  <c r="T251" i="2"/>
  <c r="R251" i="2"/>
  <c r="P251" i="2"/>
  <c r="J251" i="2"/>
  <c r="BK250" i="2"/>
  <c r="BI250" i="2"/>
  <c r="BH250" i="2"/>
  <c r="BG250" i="2"/>
  <c r="BF250" i="2"/>
  <c r="BE250" i="2"/>
  <c r="T250" i="2"/>
  <c r="R250" i="2"/>
  <c r="P250" i="2"/>
  <c r="J250" i="2"/>
  <c r="BK249" i="2"/>
  <c r="BI249" i="2"/>
  <c r="BH249" i="2"/>
  <c r="BG249" i="2"/>
  <c r="BF249" i="2"/>
  <c r="T249" i="2"/>
  <c r="R249" i="2"/>
  <c r="P249" i="2"/>
  <c r="J249" i="2"/>
  <c r="BE249" i="2" s="1"/>
  <c r="BK248" i="2"/>
  <c r="BI248" i="2"/>
  <c r="BH248" i="2"/>
  <c r="BG248" i="2"/>
  <c r="BF248" i="2"/>
  <c r="T248" i="2"/>
  <c r="R248" i="2"/>
  <c r="P248" i="2"/>
  <c r="J248" i="2"/>
  <c r="BE248" i="2" s="1"/>
  <c r="BK247" i="2"/>
  <c r="BI247" i="2"/>
  <c r="BH247" i="2"/>
  <c r="BG247" i="2"/>
  <c r="BF247" i="2"/>
  <c r="BE247" i="2"/>
  <c r="T247" i="2"/>
  <c r="R247" i="2"/>
  <c r="P247" i="2"/>
  <c r="J247" i="2"/>
  <c r="BK246" i="2"/>
  <c r="BI246" i="2"/>
  <c r="BH246" i="2"/>
  <c r="BG246" i="2"/>
  <c r="BF246" i="2"/>
  <c r="BE246" i="2"/>
  <c r="T246" i="2"/>
  <c r="R246" i="2"/>
  <c r="P246" i="2"/>
  <c r="J246" i="2"/>
  <c r="BK245" i="2"/>
  <c r="BI245" i="2"/>
  <c r="BH245" i="2"/>
  <c r="BG245" i="2"/>
  <c r="BF245" i="2"/>
  <c r="T245" i="2"/>
  <c r="R245" i="2"/>
  <c r="P245" i="2"/>
  <c r="J245" i="2"/>
  <c r="BE245" i="2" s="1"/>
  <c r="BK244" i="2"/>
  <c r="BI244" i="2"/>
  <c r="BH244" i="2"/>
  <c r="BG244" i="2"/>
  <c r="BF244" i="2"/>
  <c r="T244" i="2"/>
  <c r="R244" i="2"/>
  <c r="P244" i="2"/>
  <c r="J244" i="2"/>
  <c r="BE244" i="2" s="1"/>
  <c r="BK243" i="2"/>
  <c r="BI243" i="2"/>
  <c r="BH243" i="2"/>
  <c r="BG243" i="2"/>
  <c r="BF243" i="2"/>
  <c r="BE243" i="2"/>
  <c r="T243" i="2"/>
  <c r="R243" i="2"/>
  <c r="P243" i="2"/>
  <c r="J243" i="2"/>
  <c r="BK242" i="2"/>
  <c r="BI242" i="2"/>
  <c r="BH242" i="2"/>
  <c r="BG242" i="2"/>
  <c r="BF242" i="2"/>
  <c r="BE242" i="2"/>
  <c r="T242" i="2"/>
  <c r="R242" i="2"/>
  <c r="P242" i="2"/>
  <c r="J242" i="2"/>
  <c r="BK241" i="2"/>
  <c r="BI241" i="2"/>
  <c r="BH241" i="2"/>
  <c r="BG241" i="2"/>
  <c r="BF241" i="2"/>
  <c r="T241" i="2"/>
  <c r="R241" i="2"/>
  <c r="P241" i="2"/>
  <c r="J241" i="2"/>
  <c r="BE241" i="2" s="1"/>
  <c r="BK240" i="2"/>
  <c r="BK238" i="2" s="1"/>
  <c r="J238" i="2" s="1"/>
  <c r="J106" i="2" s="1"/>
  <c r="BI240" i="2"/>
  <c r="BH240" i="2"/>
  <c r="BG240" i="2"/>
  <c r="BF240" i="2"/>
  <c r="T240" i="2"/>
  <c r="R240" i="2"/>
  <c r="P240" i="2"/>
  <c r="P238" i="2" s="1"/>
  <c r="J240" i="2"/>
  <c r="BE240" i="2" s="1"/>
  <c r="BK239" i="2"/>
  <c r="BI239" i="2"/>
  <c r="BH239" i="2"/>
  <c r="BG239" i="2"/>
  <c r="BF239" i="2"/>
  <c r="BE239" i="2"/>
  <c r="T239" i="2"/>
  <c r="T238" i="2" s="1"/>
  <c r="R239" i="2"/>
  <c r="R238" i="2" s="1"/>
  <c r="P239" i="2"/>
  <c r="J239" i="2"/>
  <c r="BK237" i="2"/>
  <c r="BI237" i="2"/>
  <c r="BH237" i="2"/>
  <c r="BG237" i="2"/>
  <c r="BF237" i="2"/>
  <c r="BE237" i="2"/>
  <c r="T237" i="2"/>
  <c r="R237" i="2"/>
  <c r="P237" i="2"/>
  <c r="J237" i="2"/>
  <c r="BK236" i="2"/>
  <c r="BI236" i="2"/>
  <c r="BH236" i="2"/>
  <c r="BG236" i="2"/>
  <c r="BF236" i="2"/>
  <c r="BE236" i="2"/>
  <c r="T236" i="2"/>
  <c r="R236" i="2"/>
  <c r="P236" i="2"/>
  <c r="J236" i="2"/>
  <c r="BK235" i="2"/>
  <c r="BI235" i="2"/>
  <c r="BH235" i="2"/>
  <c r="BG235" i="2"/>
  <c r="BF235" i="2"/>
  <c r="T235" i="2"/>
  <c r="R235" i="2"/>
  <c r="P235" i="2"/>
  <c r="J235" i="2"/>
  <c r="BE235" i="2" s="1"/>
  <c r="BK234" i="2"/>
  <c r="BI234" i="2"/>
  <c r="BH234" i="2"/>
  <c r="BG234" i="2"/>
  <c r="BF234" i="2"/>
  <c r="T234" i="2"/>
  <c r="R234" i="2"/>
  <c r="P234" i="2"/>
  <c r="J234" i="2"/>
  <c r="BE234" i="2" s="1"/>
  <c r="BK233" i="2"/>
  <c r="BI233" i="2"/>
  <c r="BH233" i="2"/>
  <c r="BG233" i="2"/>
  <c r="BF233" i="2"/>
  <c r="BE233" i="2"/>
  <c r="T233" i="2"/>
  <c r="R233" i="2"/>
  <c r="P233" i="2"/>
  <c r="J233" i="2"/>
  <c r="BK232" i="2"/>
  <c r="BI232" i="2"/>
  <c r="BH232" i="2"/>
  <c r="BG232" i="2"/>
  <c r="BF232" i="2"/>
  <c r="BE232" i="2"/>
  <c r="T232" i="2"/>
  <c r="R232" i="2"/>
  <c r="P232" i="2"/>
  <c r="J232" i="2"/>
  <c r="BK231" i="2"/>
  <c r="BI231" i="2"/>
  <c r="BH231" i="2"/>
  <c r="BG231" i="2"/>
  <c r="BF231" i="2"/>
  <c r="T231" i="2"/>
  <c r="R231" i="2"/>
  <c r="P231" i="2"/>
  <c r="J231" i="2"/>
  <c r="BE231" i="2" s="1"/>
  <c r="BK230" i="2"/>
  <c r="BI230" i="2"/>
  <c r="BH230" i="2"/>
  <c r="BG230" i="2"/>
  <c r="BF230" i="2"/>
  <c r="T230" i="2"/>
  <c r="R230" i="2"/>
  <c r="P230" i="2"/>
  <c r="J230" i="2"/>
  <c r="BE230" i="2" s="1"/>
  <c r="BK229" i="2"/>
  <c r="BI229" i="2"/>
  <c r="BH229" i="2"/>
  <c r="BG229" i="2"/>
  <c r="BF229" i="2"/>
  <c r="BE229" i="2"/>
  <c r="T229" i="2"/>
  <c r="R229" i="2"/>
  <c r="P229" i="2"/>
  <c r="J229" i="2"/>
  <c r="BK228" i="2"/>
  <c r="BI228" i="2"/>
  <c r="BH228" i="2"/>
  <c r="BG228" i="2"/>
  <c r="BF228" i="2"/>
  <c r="BE228" i="2"/>
  <c r="T228" i="2"/>
  <c r="R228" i="2"/>
  <c r="P228" i="2"/>
  <c r="J228" i="2"/>
  <c r="BK227" i="2"/>
  <c r="BI227" i="2"/>
  <c r="BH227" i="2"/>
  <c r="BG227" i="2"/>
  <c r="BF227" i="2"/>
  <c r="T227" i="2"/>
  <c r="R227" i="2"/>
  <c r="P227" i="2"/>
  <c r="J227" i="2"/>
  <c r="BE227" i="2" s="1"/>
  <c r="BK226" i="2"/>
  <c r="BI226" i="2"/>
  <c r="BH226" i="2"/>
  <c r="BG226" i="2"/>
  <c r="BF226" i="2"/>
  <c r="T226" i="2"/>
  <c r="R226" i="2"/>
  <c r="P226" i="2"/>
  <c r="J226" i="2"/>
  <c r="BE226" i="2" s="1"/>
  <c r="BK225" i="2"/>
  <c r="BK224" i="2" s="1"/>
  <c r="J224" i="2" s="1"/>
  <c r="J105" i="2" s="1"/>
  <c r="BI225" i="2"/>
  <c r="BH225" i="2"/>
  <c r="BG225" i="2"/>
  <c r="BF225" i="2"/>
  <c r="BE225" i="2"/>
  <c r="T225" i="2"/>
  <c r="T224" i="2" s="1"/>
  <c r="R225" i="2"/>
  <c r="R224" i="2" s="1"/>
  <c r="P225" i="2"/>
  <c r="P224" i="2" s="1"/>
  <c r="J225" i="2"/>
  <c r="BK223" i="2"/>
  <c r="BI223" i="2"/>
  <c r="BH223" i="2"/>
  <c r="BG223" i="2"/>
  <c r="BF223" i="2"/>
  <c r="T223" i="2"/>
  <c r="R223" i="2"/>
  <c r="P223" i="2"/>
  <c r="J223" i="2"/>
  <c r="BE223" i="2" s="1"/>
  <c r="BK222" i="2"/>
  <c r="BI222" i="2"/>
  <c r="BH222" i="2"/>
  <c r="BG222" i="2"/>
  <c r="BF222" i="2"/>
  <c r="BE222" i="2"/>
  <c r="T222" i="2"/>
  <c r="R222" i="2"/>
  <c r="P222" i="2"/>
  <c r="J222" i="2"/>
  <c r="BK221" i="2"/>
  <c r="BI221" i="2"/>
  <c r="BH221" i="2"/>
  <c r="BG221" i="2"/>
  <c r="BF221" i="2"/>
  <c r="BE221" i="2"/>
  <c r="T221" i="2"/>
  <c r="R221" i="2"/>
  <c r="P221" i="2"/>
  <c r="J221" i="2"/>
  <c r="BK220" i="2"/>
  <c r="BI220" i="2"/>
  <c r="BH220" i="2"/>
  <c r="BG220" i="2"/>
  <c r="BF220" i="2"/>
  <c r="T220" i="2"/>
  <c r="R220" i="2"/>
  <c r="P220" i="2"/>
  <c r="J220" i="2"/>
  <c r="BE220" i="2" s="1"/>
  <c r="BK219" i="2"/>
  <c r="BI219" i="2"/>
  <c r="BH219" i="2"/>
  <c r="BG219" i="2"/>
  <c r="BF219" i="2"/>
  <c r="T219" i="2"/>
  <c r="R219" i="2"/>
  <c r="P219" i="2"/>
  <c r="J219" i="2"/>
  <c r="BE219" i="2" s="1"/>
  <c r="BK218" i="2"/>
  <c r="BI218" i="2"/>
  <c r="BH218" i="2"/>
  <c r="BG218" i="2"/>
  <c r="BF218" i="2"/>
  <c r="BE218" i="2"/>
  <c r="T218" i="2"/>
  <c r="R218" i="2"/>
  <c r="P218" i="2"/>
  <c r="J218" i="2"/>
  <c r="BK217" i="2"/>
  <c r="BI217" i="2"/>
  <c r="BH217" i="2"/>
  <c r="BG217" i="2"/>
  <c r="BF217" i="2"/>
  <c r="BE217" i="2"/>
  <c r="T217" i="2"/>
  <c r="R217" i="2"/>
  <c r="P217" i="2"/>
  <c r="J217" i="2"/>
  <c r="BK216" i="2"/>
  <c r="BI216" i="2"/>
  <c r="BH216" i="2"/>
  <c r="BG216" i="2"/>
  <c r="BF216" i="2"/>
  <c r="T216" i="2"/>
  <c r="R216" i="2"/>
  <c r="P216" i="2"/>
  <c r="J216" i="2"/>
  <c r="BE216" i="2" s="1"/>
  <c r="BK215" i="2"/>
  <c r="BK214" i="2" s="1"/>
  <c r="J214" i="2" s="1"/>
  <c r="J104" i="2" s="1"/>
  <c r="BI215" i="2"/>
  <c r="BH215" i="2"/>
  <c r="BG215" i="2"/>
  <c r="BF215" i="2"/>
  <c r="T215" i="2"/>
  <c r="T214" i="2" s="1"/>
  <c r="R215" i="2"/>
  <c r="R214" i="2" s="1"/>
  <c r="P215" i="2"/>
  <c r="P214" i="2" s="1"/>
  <c r="J215" i="2"/>
  <c r="BE215" i="2" s="1"/>
  <c r="BK213" i="2"/>
  <c r="BI213" i="2"/>
  <c r="BH213" i="2"/>
  <c r="BG213" i="2"/>
  <c r="BF213" i="2"/>
  <c r="T213" i="2"/>
  <c r="R213" i="2"/>
  <c r="P213" i="2"/>
  <c r="J213" i="2"/>
  <c r="BE213" i="2" s="1"/>
  <c r="BK212" i="2"/>
  <c r="BI212" i="2"/>
  <c r="BH212" i="2"/>
  <c r="BG212" i="2"/>
  <c r="BF212" i="2"/>
  <c r="T212" i="2"/>
  <c r="R212" i="2"/>
  <c r="P212" i="2"/>
  <c r="J212" i="2"/>
  <c r="BE212" i="2" s="1"/>
  <c r="BK211" i="2"/>
  <c r="BI211" i="2"/>
  <c r="BH211" i="2"/>
  <c r="BG211" i="2"/>
  <c r="BF211" i="2"/>
  <c r="BE211" i="2"/>
  <c r="T211" i="2"/>
  <c r="T208" i="2" s="1"/>
  <c r="R211" i="2"/>
  <c r="P211" i="2"/>
  <c r="J211" i="2"/>
  <c r="BK210" i="2"/>
  <c r="BI210" i="2"/>
  <c r="BH210" i="2"/>
  <c r="BG210" i="2"/>
  <c r="BF210" i="2"/>
  <c r="T210" i="2"/>
  <c r="R210" i="2"/>
  <c r="P210" i="2"/>
  <c r="J210" i="2"/>
  <c r="BE210" i="2" s="1"/>
  <c r="BK209" i="2"/>
  <c r="BK208" i="2" s="1"/>
  <c r="J208" i="2" s="1"/>
  <c r="J103" i="2" s="1"/>
  <c r="BI209" i="2"/>
  <c r="BH209" i="2"/>
  <c r="BG209" i="2"/>
  <c r="BF209" i="2"/>
  <c r="T209" i="2"/>
  <c r="R209" i="2"/>
  <c r="R208" i="2" s="1"/>
  <c r="P209" i="2"/>
  <c r="P208" i="2" s="1"/>
  <c r="J209" i="2"/>
  <c r="BE209" i="2" s="1"/>
  <c r="BK207" i="2"/>
  <c r="BI207" i="2"/>
  <c r="BH207" i="2"/>
  <c r="BG207" i="2"/>
  <c r="BF207" i="2"/>
  <c r="T207" i="2"/>
  <c r="R207" i="2"/>
  <c r="P207" i="2"/>
  <c r="J207" i="2"/>
  <c r="BE207" i="2" s="1"/>
  <c r="BK206" i="2"/>
  <c r="BI206" i="2"/>
  <c r="BH206" i="2"/>
  <c r="BG206" i="2"/>
  <c r="BF206" i="2"/>
  <c r="T206" i="2"/>
  <c r="R206" i="2"/>
  <c r="P206" i="2"/>
  <c r="J206" i="2"/>
  <c r="BE206" i="2" s="1"/>
  <c r="BK205" i="2"/>
  <c r="BI205" i="2"/>
  <c r="BH205" i="2"/>
  <c r="BG205" i="2"/>
  <c r="BF205" i="2"/>
  <c r="BE205" i="2"/>
  <c r="T205" i="2"/>
  <c r="T202" i="2" s="1"/>
  <c r="R205" i="2"/>
  <c r="R202" i="2" s="1"/>
  <c r="P205" i="2"/>
  <c r="J205" i="2"/>
  <c r="BK204" i="2"/>
  <c r="BI204" i="2"/>
  <c r="BH204" i="2"/>
  <c r="BG204" i="2"/>
  <c r="BF204" i="2"/>
  <c r="BE204" i="2"/>
  <c r="T204" i="2"/>
  <c r="R204" i="2"/>
  <c r="P204" i="2"/>
  <c r="J204" i="2"/>
  <c r="BK203" i="2"/>
  <c r="BI203" i="2"/>
  <c r="BH203" i="2"/>
  <c r="BG203" i="2"/>
  <c r="BF203" i="2"/>
  <c r="T203" i="2"/>
  <c r="R203" i="2"/>
  <c r="P203" i="2"/>
  <c r="P202" i="2" s="1"/>
  <c r="J203" i="2"/>
  <c r="BE203" i="2" s="1"/>
  <c r="BK202" i="2"/>
  <c r="J202" i="2" s="1"/>
  <c r="J102" i="2" s="1"/>
  <c r="BK201" i="2"/>
  <c r="BI201" i="2"/>
  <c r="BH201" i="2"/>
  <c r="BG201" i="2"/>
  <c r="BF201" i="2"/>
  <c r="BE201" i="2"/>
  <c r="T201" i="2"/>
  <c r="R201" i="2"/>
  <c r="P201" i="2"/>
  <c r="J201" i="2"/>
  <c r="BK200" i="2"/>
  <c r="BI200" i="2"/>
  <c r="BH200" i="2"/>
  <c r="BG200" i="2"/>
  <c r="BF200" i="2"/>
  <c r="T200" i="2"/>
  <c r="R200" i="2"/>
  <c r="P200" i="2"/>
  <c r="J200" i="2"/>
  <c r="BE200" i="2" s="1"/>
  <c r="BK199" i="2"/>
  <c r="BI199" i="2"/>
  <c r="BH199" i="2"/>
  <c r="BG199" i="2"/>
  <c r="BF199" i="2"/>
  <c r="T199" i="2"/>
  <c r="R199" i="2"/>
  <c r="P199" i="2"/>
  <c r="J199" i="2"/>
  <c r="BE199" i="2" s="1"/>
  <c r="BK198" i="2"/>
  <c r="BI198" i="2"/>
  <c r="BH198" i="2"/>
  <c r="BG198" i="2"/>
  <c r="BF198" i="2"/>
  <c r="BE198" i="2"/>
  <c r="T198" i="2"/>
  <c r="T195" i="2" s="1"/>
  <c r="R198" i="2"/>
  <c r="P198" i="2"/>
  <c r="J198" i="2"/>
  <c r="BK197" i="2"/>
  <c r="BI197" i="2"/>
  <c r="BH197" i="2"/>
  <c r="BG197" i="2"/>
  <c r="BF197" i="2"/>
  <c r="BE197" i="2"/>
  <c r="T197" i="2"/>
  <c r="R197" i="2"/>
  <c r="P197" i="2"/>
  <c r="J197" i="2"/>
  <c r="BK196" i="2"/>
  <c r="BK195" i="2" s="1"/>
  <c r="J195" i="2" s="1"/>
  <c r="J101" i="2" s="1"/>
  <c r="BI196" i="2"/>
  <c r="BH196" i="2"/>
  <c r="BG196" i="2"/>
  <c r="BF196" i="2"/>
  <c r="T196" i="2"/>
  <c r="R196" i="2"/>
  <c r="R195" i="2" s="1"/>
  <c r="P196" i="2"/>
  <c r="P195" i="2" s="1"/>
  <c r="J196" i="2"/>
  <c r="BE196" i="2" s="1"/>
  <c r="BK194" i="2"/>
  <c r="BI194" i="2"/>
  <c r="BH194" i="2"/>
  <c r="BG194" i="2"/>
  <c r="BF194" i="2"/>
  <c r="T194" i="2"/>
  <c r="R194" i="2"/>
  <c r="P194" i="2"/>
  <c r="J194" i="2"/>
  <c r="BE194" i="2" s="1"/>
  <c r="BK193" i="2"/>
  <c r="BI193" i="2"/>
  <c r="BH193" i="2"/>
  <c r="BG193" i="2"/>
  <c r="BF193" i="2"/>
  <c r="T193" i="2"/>
  <c r="R193" i="2"/>
  <c r="P193" i="2"/>
  <c r="J193" i="2"/>
  <c r="BE193" i="2" s="1"/>
  <c r="BK192" i="2"/>
  <c r="BI192" i="2"/>
  <c r="BH192" i="2"/>
  <c r="BG192" i="2"/>
  <c r="BF192" i="2"/>
  <c r="BE192" i="2"/>
  <c r="T192" i="2"/>
  <c r="R192" i="2"/>
  <c r="P192" i="2"/>
  <c r="J192" i="2"/>
  <c r="BK191" i="2"/>
  <c r="BI191" i="2"/>
  <c r="BH191" i="2"/>
  <c r="BG191" i="2"/>
  <c r="BF191" i="2"/>
  <c r="BE191" i="2"/>
  <c r="T191" i="2"/>
  <c r="R191" i="2"/>
  <c r="P191" i="2"/>
  <c r="J191" i="2"/>
  <c r="BK190" i="2"/>
  <c r="BI190" i="2"/>
  <c r="BH190" i="2"/>
  <c r="BG190" i="2"/>
  <c r="BF190" i="2"/>
  <c r="T190" i="2"/>
  <c r="R190" i="2"/>
  <c r="P190" i="2"/>
  <c r="J190" i="2"/>
  <c r="BE190" i="2" s="1"/>
  <c r="BK189" i="2"/>
  <c r="BI189" i="2"/>
  <c r="BH189" i="2"/>
  <c r="BG189" i="2"/>
  <c r="BF189" i="2"/>
  <c r="T189" i="2"/>
  <c r="R189" i="2"/>
  <c r="P189" i="2"/>
  <c r="J189" i="2"/>
  <c r="BE189" i="2" s="1"/>
  <c r="BK188" i="2"/>
  <c r="BI188" i="2"/>
  <c r="BH188" i="2"/>
  <c r="BG188" i="2"/>
  <c r="BF188" i="2"/>
  <c r="BE188" i="2"/>
  <c r="T188" i="2"/>
  <c r="R188" i="2"/>
  <c r="P188" i="2"/>
  <c r="J188" i="2"/>
  <c r="BK187" i="2"/>
  <c r="BI187" i="2"/>
  <c r="BH187" i="2"/>
  <c r="BG187" i="2"/>
  <c r="BF187" i="2"/>
  <c r="BE187" i="2"/>
  <c r="T187" i="2"/>
  <c r="R187" i="2"/>
  <c r="P187" i="2"/>
  <c r="J187" i="2"/>
  <c r="BK186" i="2"/>
  <c r="BI186" i="2"/>
  <c r="BH186" i="2"/>
  <c r="BG186" i="2"/>
  <c r="BF186" i="2"/>
  <c r="T186" i="2"/>
  <c r="R186" i="2"/>
  <c r="P186" i="2"/>
  <c r="J186" i="2"/>
  <c r="BE186" i="2" s="1"/>
  <c r="BK185" i="2"/>
  <c r="BI185" i="2"/>
  <c r="BH185" i="2"/>
  <c r="BG185" i="2"/>
  <c r="BF185" i="2"/>
  <c r="T185" i="2"/>
  <c r="R185" i="2"/>
  <c r="P185" i="2"/>
  <c r="J185" i="2"/>
  <c r="BE185" i="2" s="1"/>
  <c r="BK184" i="2"/>
  <c r="BI184" i="2"/>
  <c r="BH184" i="2"/>
  <c r="BG184" i="2"/>
  <c r="BF184" i="2"/>
  <c r="BE184" i="2"/>
  <c r="T184" i="2"/>
  <c r="R184" i="2"/>
  <c r="P184" i="2"/>
  <c r="J184" i="2"/>
  <c r="BK183" i="2"/>
  <c r="BI183" i="2"/>
  <c r="BH183" i="2"/>
  <c r="BG183" i="2"/>
  <c r="BF183" i="2"/>
  <c r="BE183" i="2"/>
  <c r="T183" i="2"/>
  <c r="R183" i="2"/>
  <c r="P183" i="2"/>
  <c r="J183" i="2"/>
  <c r="BK182" i="2"/>
  <c r="BI182" i="2"/>
  <c r="BH182" i="2"/>
  <c r="BG182" i="2"/>
  <c r="BF182" i="2"/>
  <c r="T182" i="2"/>
  <c r="R182" i="2"/>
  <c r="P182" i="2"/>
  <c r="J182" i="2"/>
  <c r="BE182" i="2" s="1"/>
  <c r="BK181" i="2"/>
  <c r="BI181" i="2"/>
  <c r="BH181" i="2"/>
  <c r="BG181" i="2"/>
  <c r="BF181" i="2"/>
  <c r="T181" i="2"/>
  <c r="R181" i="2"/>
  <c r="P181" i="2"/>
  <c r="J181" i="2"/>
  <c r="BE181" i="2" s="1"/>
  <c r="BK180" i="2"/>
  <c r="BI180" i="2"/>
  <c r="BH180" i="2"/>
  <c r="BG180" i="2"/>
  <c r="BF180" i="2"/>
  <c r="BE180" i="2"/>
  <c r="T180" i="2"/>
  <c r="R180" i="2"/>
  <c r="P180" i="2"/>
  <c r="J180" i="2"/>
  <c r="BK179" i="2"/>
  <c r="BI179" i="2"/>
  <c r="BH179" i="2"/>
  <c r="BG179" i="2"/>
  <c r="BF179" i="2"/>
  <c r="BE179" i="2"/>
  <c r="T179" i="2"/>
  <c r="R179" i="2"/>
  <c r="P179" i="2"/>
  <c r="J179" i="2"/>
  <c r="BK178" i="2"/>
  <c r="BI178" i="2"/>
  <c r="BH178" i="2"/>
  <c r="BG178" i="2"/>
  <c r="BF178" i="2"/>
  <c r="T178" i="2"/>
  <c r="R178" i="2"/>
  <c r="P178" i="2"/>
  <c r="J178" i="2"/>
  <c r="BE178" i="2" s="1"/>
  <c r="BK177" i="2"/>
  <c r="BI177" i="2"/>
  <c r="BH177" i="2"/>
  <c r="BG177" i="2"/>
  <c r="BF177" i="2"/>
  <c r="T177" i="2"/>
  <c r="R177" i="2"/>
  <c r="P177" i="2"/>
  <c r="J177" i="2"/>
  <c r="BE177" i="2" s="1"/>
  <c r="BK176" i="2"/>
  <c r="BI176" i="2"/>
  <c r="BH176" i="2"/>
  <c r="BG176" i="2"/>
  <c r="BF176" i="2"/>
  <c r="BE176" i="2"/>
  <c r="T176" i="2"/>
  <c r="R176" i="2"/>
  <c r="P176" i="2"/>
  <c r="J176" i="2"/>
  <c r="BK175" i="2"/>
  <c r="BI175" i="2"/>
  <c r="BH175" i="2"/>
  <c r="BG175" i="2"/>
  <c r="BF175" i="2"/>
  <c r="BE175" i="2"/>
  <c r="T175" i="2"/>
  <c r="R175" i="2"/>
  <c r="P175" i="2"/>
  <c r="J175" i="2"/>
  <c r="BK174" i="2"/>
  <c r="BI174" i="2"/>
  <c r="BH174" i="2"/>
  <c r="BG174" i="2"/>
  <c r="BF174" i="2"/>
  <c r="T174" i="2"/>
  <c r="R174" i="2"/>
  <c r="P174" i="2"/>
  <c r="J174" i="2"/>
  <c r="BE174" i="2" s="1"/>
  <c r="BK173" i="2"/>
  <c r="BI173" i="2"/>
  <c r="BH173" i="2"/>
  <c r="BG173" i="2"/>
  <c r="BF173" i="2"/>
  <c r="T173" i="2"/>
  <c r="R173" i="2"/>
  <c r="P173" i="2"/>
  <c r="J173" i="2"/>
  <c r="BE173" i="2" s="1"/>
  <c r="BK172" i="2"/>
  <c r="BI172" i="2"/>
  <c r="BH172" i="2"/>
  <c r="BG172" i="2"/>
  <c r="BF172" i="2"/>
  <c r="BE172" i="2"/>
  <c r="T172" i="2"/>
  <c r="R172" i="2"/>
  <c r="P172" i="2"/>
  <c r="J172" i="2"/>
  <c r="BK171" i="2"/>
  <c r="BI171" i="2"/>
  <c r="BH171" i="2"/>
  <c r="BG171" i="2"/>
  <c r="BF171" i="2"/>
  <c r="BE171" i="2"/>
  <c r="T171" i="2"/>
  <c r="R171" i="2"/>
  <c r="P171" i="2"/>
  <c r="J171" i="2"/>
  <c r="BK170" i="2"/>
  <c r="BI170" i="2"/>
  <c r="BH170" i="2"/>
  <c r="BG170" i="2"/>
  <c r="BF170" i="2"/>
  <c r="T170" i="2"/>
  <c r="R170" i="2"/>
  <c r="P170" i="2"/>
  <c r="J170" i="2"/>
  <c r="BE170" i="2" s="1"/>
  <c r="BK169" i="2"/>
  <c r="BI169" i="2"/>
  <c r="BH169" i="2"/>
  <c r="BG169" i="2"/>
  <c r="BF169" i="2"/>
  <c r="T169" i="2"/>
  <c r="R169" i="2"/>
  <c r="P169" i="2"/>
  <c r="J169" i="2"/>
  <c r="BE169" i="2" s="1"/>
  <c r="BK168" i="2"/>
  <c r="BI168" i="2"/>
  <c r="BH168" i="2"/>
  <c r="BG168" i="2"/>
  <c r="BF168" i="2"/>
  <c r="BE168" i="2"/>
  <c r="T168" i="2"/>
  <c r="T165" i="2" s="1"/>
  <c r="R168" i="2"/>
  <c r="P168" i="2"/>
  <c r="J168" i="2"/>
  <c r="BK167" i="2"/>
  <c r="BI167" i="2"/>
  <c r="BH167" i="2"/>
  <c r="BG167" i="2"/>
  <c r="BF167" i="2"/>
  <c r="BE167" i="2"/>
  <c r="T167" i="2"/>
  <c r="R167" i="2"/>
  <c r="P167" i="2"/>
  <c r="P165" i="2" s="1"/>
  <c r="J167" i="2"/>
  <c r="BK166" i="2"/>
  <c r="BI166" i="2"/>
  <c r="BH166" i="2"/>
  <c r="BG166" i="2"/>
  <c r="BF166" i="2"/>
  <c r="T166" i="2"/>
  <c r="R166" i="2"/>
  <c r="R165" i="2" s="1"/>
  <c r="P166" i="2"/>
  <c r="J166" i="2"/>
  <c r="BE166" i="2" s="1"/>
  <c r="BK165" i="2"/>
  <c r="J165" i="2" s="1"/>
  <c r="J100" i="2" s="1"/>
  <c r="BK164" i="2"/>
  <c r="BI164" i="2"/>
  <c r="BH164" i="2"/>
  <c r="BG164" i="2"/>
  <c r="BF164" i="2"/>
  <c r="T164" i="2"/>
  <c r="R164" i="2"/>
  <c r="P164" i="2"/>
  <c r="J164" i="2"/>
  <c r="BE164" i="2" s="1"/>
  <c r="BK163" i="2"/>
  <c r="BI163" i="2"/>
  <c r="BH163" i="2"/>
  <c r="BG163" i="2"/>
  <c r="BF163" i="2"/>
  <c r="T163" i="2"/>
  <c r="R163" i="2"/>
  <c r="P163" i="2"/>
  <c r="J163" i="2"/>
  <c r="BE163" i="2" s="1"/>
  <c r="BK162" i="2"/>
  <c r="BI162" i="2"/>
  <c r="BH162" i="2"/>
  <c r="BG162" i="2"/>
  <c r="BF162" i="2"/>
  <c r="T162" i="2"/>
  <c r="R162" i="2"/>
  <c r="P162" i="2"/>
  <c r="J162" i="2"/>
  <c r="BE162" i="2" s="1"/>
  <c r="BK161" i="2"/>
  <c r="BI161" i="2"/>
  <c r="BH161" i="2"/>
  <c r="BG161" i="2"/>
  <c r="BF161" i="2"/>
  <c r="BE161" i="2"/>
  <c r="T161" i="2"/>
  <c r="R161" i="2"/>
  <c r="P161" i="2"/>
  <c r="J161" i="2"/>
  <c r="BK160" i="2"/>
  <c r="BI160" i="2"/>
  <c r="BH160" i="2"/>
  <c r="BG160" i="2"/>
  <c r="BF160" i="2"/>
  <c r="T160" i="2"/>
  <c r="R160" i="2"/>
  <c r="P160" i="2"/>
  <c r="J160" i="2"/>
  <c r="BE160" i="2" s="1"/>
  <c r="BK159" i="2"/>
  <c r="BI159" i="2"/>
  <c r="BH159" i="2"/>
  <c r="BG159" i="2"/>
  <c r="BF159" i="2"/>
  <c r="T159" i="2"/>
  <c r="R159" i="2"/>
  <c r="P159" i="2"/>
  <c r="J159" i="2"/>
  <c r="BE159" i="2" s="1"/>
  <c r="BK158" i="2"/>
  <c r="BI158" i="2"/>
  <c r="BH158" i="2"/>
  <c r="BG158" i="2"/>
  <c r="BF158" i="2"/>
  <c r="T158" i="2"/>
  <c r="R158" i="2"/>
  <c r="P158" i="2"/>
  <c r="J158" i="2"/>
  <c r="BE158" i="2" s="1"/>
  <c r="BK157" i="2"/>
  <c r="BI157" i="2"/>
  <c r="BH157" i="2"/>
  <c r="BG157" i="2"/>
  <c r="BF157" i="2"/>
  <c r="BE157" i="2"/>
  <c r="T157" i="2"/>
  <c r="R157" i="2"/>
  <c r="P157" i="2"/>
  <c r="J157" i="2"/>
  <c r="BK156" i="2"/>
  <c r="BI156" i="2"/>
  <c r="BH156" i="2"/>
  <c r="BG156" i="2"/>
  <c r="BF156" i="2"/>
  <c r="T156" i="2"/>
  <c r="R156" i="2"/>
  <c r="P156" i="2"/>
  <c r="J156" i="2"/>
  <c r="BE156" i="2" s="1"/>
  <c r="BK155" i="2"/>
  <c r="BI155" i="2"/>
  <c r="BH155" i="2"/>
  <c r="BG155" i="2"/>
  <c r="BF155" i="2"/>
  <c r="T155" i="2"/>
  <c r="R155" i="2"/>
  <c r="P155" i="2"/>
  <c r="J155" i="2"/>
  <c r="BE155" i="2" s="1"/>
  <c r="BK154" i="2"/>
  <c r="BI154" i="2"/>
  <c r="BH154" i="2"/>
  <c r="BG154" i="2"/>
  <c r="BF154" i="2"/>
  <c r="T154" i="2"/>
  <c r="R154" i="2"/>
  <c r="P154" i="2"/>
  <c r="J154" i="2"/>
  <c r="BE154" i="2" s="1"/>
  <c r="BK153" i="2"/>
  <c r="BI153" i="2"/>
  <c r="BH153" i="2"/>
  <c r="BG153" i="2"/>
  <c r="BF153" i="2"/>
  <c r="BE153" i="2"/>
  <c r="T153" i="2"/>
  <c r="R153" i="2"/>
  <c r="P153" i="2"/>
  <c r="J153" i="2"/>
  <c r="BK152" i="2"/>
  <c r="BI152" i="2"/>
  <c r="BH152" i="2"/>
  <c r="BG152" i="2"/>
  <c r="BF152" i="2"/>
  <c r="T152" i="2"/>
  <c r="R152" i="2"/>
  <c r="P152" i="2"/>
  <c r="J152" i="2"/>
  <c r="BE152" i="2" s="1"/>
  <c r="BK151" i="2"/>
  <c r="BI151" i="2"/>
  <c r="BH151" i="2"/>
  <c r="BG151" i="2"/>
  <c r="BF151" i="2"/>
  <c r="T151" i="2"/>
  <c r="R151" i="2"/>
  <c r="P151" i="2"/>
  <c r="J151" i="2"/>
  <c r="BE151" i="2" s="1"/>
  <c r="BK150" i="2"/>
  <c r="BI150" i="2"/>
  <c r="BH150" i="2"/>
  <c r="BG150" i="2"/>
  <c r="BF150" i="2"/>
  <c r="T150" i="2"/>
  <c r="R150" i="2"/>
  <c r="R147" i="2" s="1"/>
  <c r="P150" i="2"/>
  <c r="P147" i="2" s="1"/>
  <c r="J150" i="2"/>
  <c r="BE150" i="2" s="1"/>
  <c r="BK149" i="2"/>
  <c r="BI149" i="2"/>
  <c r="BH149" i="2"/>
  <c r="BG149" i="2"/>
  <c r="BF149" i="2"/>
  <c r="BE149" i="2"/>
  <c r="T149" i="2"/>
  <c r="R149" i="2"/>
  <c r="P149" i="2"/>
  <c r="J149" i="2"/>
  <c r="BK148" i="2"/>
  <c r="BI148" i="2"/>
  <c r="BH148" i="2"/>
  <c r="BG148" i="2"/>
  <c r="BF148" i="2"/>
  <c r="T148" i="2"/>
  <c r="R148" i="2"/>
  <c r="P148" i="2"/>
  <c r="J148" i="2"/>
  <c r="BE148" i="2" s="1"/>
  <c r="BK147" i="2"/>
  <c r="J147" i="2" s="1"/>
  <c r="J99" i="2" s="1"/>
  <c r="T147" i="2"/>
  <c r="BK146" i="2"/>
  <c r="BI146" i="2"/>
  <c r="BH146" i="2"/>
  <c r="BG146" i="2"/>
  <c r="BF146" i="2"/>
  <c r="BE146" i="2"/>
  <c r="T146" i="2"/>
  <c r="R146" i="2"/>
  <c r="P146" i="2"/>
  <c r="J146" i="2"/>
  <c r="BK145" i="2"/>
  <c r="BI145" i="2"/>
  <c r="BH145" i="2"/>
  <c r="BG145" i="2"/>
  <c r="BF145" i="2"/>
  <c r="T145" i="2"/>
  <c r="R145" i="2"/>
  <c r="P145" i="2"/>
  <c r="J145" i="2"/>
  <c r="BE145" i="2" s="1"/>
  <c r="BK144" i="2"/>
  <c r="BI144" i="2"/>
  <c r="BH144" i="2"/>
  <c r="BG144" i="2"/>
  <c r="BF144" i="2"/>
  <c r="T144" i="2"/>
  <c r="R144" i="2"/>
  <c r="P144" i="2"/>
  <c r="J144" i="2"/>
  <c r="BE144" i="2" s="1"/>
  <c r="BK143" i="2"/>
  <c r="BI143" i="2"/>
  <c r="BH143" i="2"/>
  <c r="BG143" i="2"/>
  <c r="BF143" i="2"/>
  <c r="BE143" i="2"/>
  <c r="T143" i="2"/>
  <c r="R143" i="2"/>
  <c r="P143" i="2"/>
  <c r="J143" i="2"/>
  <c r="BK142" i="2"/>
  <c r="BI142" i="2"/>
  <c r="BH142" i="2"/>
  <c r="BG142" i="2"/>
  <c r="BF142" i="2"/>
  <c r="BE142" i="2"/>
  <c r="T142" i="2"/>
  <c r="R142" i="2"/>
  <c r="P142" i="2"/>
  <c r="J142" i="2"/>
  <c r="BK141" i="2"/>
  <c r="BI141" i="2"/>
  <c r="BH141" i="2"/>
  <c r="BG141" i="2"/>
  <c r="BF141" i="2"/>
  <c r="T141" i="2"/>
  <c r="R141" i="2"/>
  <c r="P141" i="2"/>
  <c r="J141" i="2"/>
  <c r="BE141" i="2" s="1"/>
  <c r="BK140" i="2"/>
  <c r="BI140" i="2"/>
  <c r="BH140" i="2"/>
  <c r="BG140" i="2"/>
  <c r="BF140" i="2"/>
  <c r="T140" i="2"/>
  <c r="R140" i="2"/>
  <c r="P140" i="2"/>
  <c r="J140" i="2"/>
  <c r="BE140" i="2" s="1"/>
  <c r="BK139" i="2"/>
  <c r="BI139" i="2"/>
  <c r="BH139" i="2"/>
  <c r="BG139" i="2"/>
  <c r="BF139" i="2"/>
  <c r="BE139" i="2"/>
  <c r="T139" i="2"/>
  <c r="R139" i="2"/>
  <c r="P139" i="2"/>
  <c r="J139" i="2"/>
  <c r="BK138" i="2"/>
  <c r="BI138" i="2"/>
  <c r="BH138" i="2"/>
  <c r="BG138" i="2"/>
  <c r="BF138" i="2"/>
  <c r="BE138" i="2"/>
  <c r="T138" i="2"/>
  <c r="R138" i="2"/>
  <c r="P138" i="2"/>
  <c r="J138" i="2"/>
  <c r="BK137" i="2"/>
  <c r="BI137" i="2"/>
  <c r="BH137" i="2"/>
  <c r="BG137" i="2"/>
  <c r="BF137" i="2"/>
  <c r="T137" i="2"/>
  <c r="R137" i="2"/>
  <c r="P137" i="2"/>
  <c r="J137" i="2"/>
  <c r="BE137" i="2" s="1"/>
  <c r="BK136" i="2"/>
  <c r="BI136" i="2"/>
  <c r="BH136" i="2"/>
  <c r="BG136" i="2"/>
  <c r="BF136" i="2"/>
  <c r="T136" i="2"/>
  <c r="R136" i="2"/>
  <c r="P136" i="2"/>
  <c r="J136" i="2"/>
  <c r="BE136" i="2" s="1"/>
  <c r="BK135" i="2"/>
  <c r="BI135" i="2"/>
  <c r="BH135" i="2"/>
  <c r="BG135" i="2"/>
  <c r="BF135" i="2"/>
  <c r="BE135" i="2"/>
  <c r="T135" i="2"/>
  <c r="R135" i="2"/>
  <c r="P135" i="2"/>
  <c r="J135" i="2"/>
  <c r="BK134" i="2"/>
  <c r="BI134" i="2"/>
  <c r="BH134" i="2"/>
  <c r="BG134" i="2"/>
  <c r="BF134" i="2"/>
  <c r="F34" i="2" s="1"/>
  <c r="BA95" i="1" s="1"/>
  <c r="BA94" i="1" s="1"/>
  <c r="BE134" i="2"/>
  <c r="T134" i="2"/>
  <c r="R134" i="2"/>
  <c r="P134" i="2"/>
  <c r="J134" i="2"/>
  <c r="BK133" i="2"/>
  <c r="BI133" i="2"/>
  <c r="F37" i="2" s="1"/>
  <c r="BD95" i="1" s="1"/>
  <c r="BD94" i="1" s="1"/>
  <c r="W33" i="1" s="1"/>
  <c r="BH133" i="2"/>
  <c r="F36" i="2" s="1"/>
  <c r="BC95" i="1" s="1"/>
  <c r="BG133" i="2"/>
  <c r="F35" i="2" s="1"/>
  <c r="BB95" i="1" s="1"/>
  <c r="BF133" i="2"/>
  <c r="T133" i="2"/>
  <c r="T131" i="2" s="1"/>
  <c r="R133" i="2"/>
  <c r="P133" i="2"/>
  <c r="J133" i="2"/>
  <c r="BE133" i="2" s="1"/>
  <c r="BK132" i="2"/>
  <c r="BK131" i="2" s="1"/>
  <c r="BI132" i="2"/>
  <c r="BH132" i="2"/>
  <c r="BG132" i="2"/>
  <c r="BF132" i="2"/>
  <c r="J34" i="2" s="1"/>
  <c r="AW95" i="1" s="1"/>
  <c r="T132" i="2"/>
  <c r="R132" i="2"/>
  <c r="R131" i="2" s="1"/>
  <c r="P132" i="2"/>
  <c r="P131" i="2" s="1"/>
  <c r="J132" i="2"/>
  <c r="BE132" i="2" s="1"/>
  <c r="J126" i="2"/>
  <c r="F125" i="2"/>
  <c r="F123" i="2"/>
  <c r="E121" i="2"/>
  <c r="J92" i="2"/>
  <c r="F92" i="2"/>
  <c r="F89" i="2"/>
  <c r="E87" i="2"/>
  <c r="J37" i="2"/>
  <c r="J36" i="2"/>
  <c r="J35" i="2"/>
  <c r="J24" i="2"/>
  <c r="E24" i="2"/>
  <c r="J23" i="2"/>
  <c r="J21" i="2"/>
  <c r="E21" i="2"/>
  <c r="J91" i="2" s="1"/>
  <c r="J20" i="2"/>
  <c r="J18" i="2"/>
  <c r="E18" i="2"/>
  <c r="F126" i="2" s="1"/>
  <c r="J17" i="2"/>
  <c r="J15" i="2"/>
  <c r="E15" i="2"/>
  <c r="F91" i="2" s="1"/>
  <c r="J14" i="2"/>
  <c r="J12" i="2"/>
  <c r="J89" i="2" s="1"/>
  <c r="E7" i="2"/>
  <c r="E119" i="2" s="1"/>
  <c r="AY96" i="1"/>
  <c r="AX96" i="1"/>
  <c r="AY95" i="1"/>
  <c r="AX95" i="1"/>
  <c r="AS94" i="1"/>
  <c r="AM90" i="1"/>
  <c r="L90" i="1"/>
  <c r="AM89" i="1"/>
  <c r="L89" i="1"/>
  <c r="AM87" i="1"/>
  <c r="L87" i="1"/>
  <c r="L85" i="1"/>
  <c r="L84" i="1"/>
  <c r="T130" i="2" l="1"/>
  <c r="T129" i="2" s="1"/>
  <c r="BB94" i="1"/>
  <c r="AW94" i="1"/>
  <c r="AK30" i="1" s="1"/>
  <c r="W30" i="1"/>
  <c r="F33" i="3"/>
  <c r="AZ96" i="1" s="1"/>
  <c r="J33" i="3"/>
  <c r="AV96" i="1" s="1"/>
  <c r="AT96" i="1" s="1"/>
  <c r="J131" i="3"/>
  <c r="J98" i="3" s="1"/>
  <c r="BK130" i="3"/>
  <c r="P130" i="3"/>
  <c r="P129" i="3" s="1"/>
  <c r="AU96" i="1" s="1"/>
  <c r="F33" i="2"/>
  <c r="AZ95" i="1" s="1"/>
  <c r="J33" i="2"/>
  <c r="AV95" i="1" s="1"/>
  <c r="AT95" i="1" s="1"/>
  <c r="J131" i="2"/>
  <c r="J98" i="2" s="1"/>
  <c r="BK130" i="2"/>
  <c r="P130" i="2"/>
  <c r="P129" i="2" s="1"/>
  <c r="AU95" i="1" s="1"/>
  <c r="AU94" i="1" s="1"/>
  <c r="R130" i="3"/>
  <c r="R129" i="3" s="1"/>
  <c r="BC94" i="1"/>
  <c r="R130" i="2"/>
  <c r="R129" i="2" s="1"/>
  <c r="T130" i="3"/>
  <c r="T129" i="3" s="1"/>
  <c r="E85" i="2"/>
  <c r="E85" i="3"/>
  <c r="J123" i="2"/>
  <c r="J123" i="3"/>
  <c r="J125" i="2"/>
  <c r="J125" i="3"/>
  <c r="W32" i="1" l="1"/>
  <c r="AY94" i="1"/>
  <c r="AZ94" i="1"/>
  <c r="AX94" i="1"/>
  <c r="W31" i="1"/>
  <c r="J130" i="3"/>
  <c r="J97" i="3" s="1"/>
  <c r="BK129" i="3"/>
  <c r="J129" i="3" s="1"/>
  <c r="J130" i="2"/>
  <c r="J97" i="2" s="1"/>
  <c r="BK129" i="2"/>
  <c r="J129" i="2" s="1"/>
  <c r="W29" i="1" l="1"/>
  <c r="AV94" i="1"/>
  <c r="J30" i="3"/>
  <c r="J96" i="3"/>
  <c r="J30" i="2"/>
  <c r="J96" i="2"/>
  <c r="AG96" i="1" l="1"/>
  <c r="AN96" i="1" s="1"/>
  <c r="J39" i="3"/>
  <c r="AG95" i="1"/>
  <c r="J39" i="2"/>
  <c r="AK29" i="1"/>
  <c r="AT94" i="1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<sst xmlns="http://schemas.openxmlformats.org/spreadsheetml/2006/main" count="3934" uniqueCount="731">
  <si>
    <t>Export Komplet</t>
  </si>
  <si>
    <t>2.0</t>
  </si>
  <si>
    <t>False</t>
  </si>
  <si>
    <t>{6217bf64-abbe-4c02-82b1-440f5b4bf6f4}</t>
  </si>
  <si>
    <t>&gt;&gt;  skryté sloupce  &lt;&lt;</t>
  </si>
  <si>
    <t>0,1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</si>
  <si>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</si>
  <si>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</si>
  <si>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</si>
  <si>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</si>
  <si>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</si>
  <si>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</si>
  <si>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Měnit lze pouze buňky se žlutým podbarvením!
1) na prvním listu Rekapitulace stavby vyplňte v sestavě
    a) Souhrnný list
       - údaje o Uchazeči
         (přenesou se do ostatních sestav i v jiných listech)
    b) Rekapitulace objektů
       - potřebné Ostatní náklady
2) na vybraných listech vyplňte v sestavě
    a) Krycí list
       - údaje o Uchazeči, pokud se liší od údajů o Uchazeči na Souhrnném listu
         (údaje se přenesou do ostatních sestav v daném listu)
    b) Rekapitulace rozpočtu
       - potřebné Ostatní náklady
    c) Celkové náklady za stavbu
       - ceny u položek
       - množství, pokud má žluté podbarvení
       - a v případě potřeby poznámku (ta je ve skrytém sloupci)</t>
  </si>
  <si>
    <t>Stavba:</t>
  </si>
  <si>
    <t>Zimní stadion 2.NP</t>
  </si>
  <si>
    <t>KSO:</t>
  </si>
  <si>
    <t>CC-CZ:</t>
  </si>
  <si>
    <t>Místo:</t>
  </si>
  <si>
    <t xml:space="preserve"> </t>
  </si>
  <si>
    <t>Datum:</t>
  </si>
  <si>
    <t>13. 1. 2026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</si>
  <si>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</si>
  <si>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</si>
  <si>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</si>
  <si>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</si>
  <si>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</si>
  <si>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</si>
  <si>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</si>
  <si>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</si>
  <si>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0,01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</si>
  <si>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</si>
  <si>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</si>
  <si>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</si>
  <si>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</si>
  <si>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</si>
  <si>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</si>
  <si>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</si>
  <si>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</si>
  <si>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</si>
  <si>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</si>
  <si>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</si>
  <si>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</si>
  <si>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</si>
  <si>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</si>
  <si>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</si>
  <si>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</si>
  <si>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</si>
  <si>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</si>
  <si>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</si>
  <si>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</si>
  <si>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</si>
  <si>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Kód: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</si>
  <si>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</si>
  <si>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</si>
  <si>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</si>
  <si>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</si>
  <si>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</si>
  <si>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</si>
  <si>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
náklady [CZK]</t>
  </si>
  <si>
    <t>DPH [CZK]</t>
  </si>
  <si>
    <t>Normohodiny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</si>
  <si>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</si>
  <si>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</si>
  <si>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</si>
  <si>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</si>
  <si>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</si>
  <si>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</si>
  <si>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</si>
  <si>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</si>
  <si>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</si>
  <si>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</si>
  <si>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</si>
  <si>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</si>
  <si>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</si>
  <si>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</si>
  <si>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</si>
  <si>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</si>
  <si>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Muži</t>
  </si>
  <si>
    <t>STA</t>
  </si>
  <si>
    <t>1</t>
  </si>
  <si>
    <t>{6fb99701-246d-449a-aa39-884f5fb7b8c2}</t>
  </si>
  <si>
    <t>2</t>
  </si>
  <si>
    <t>Ženy</t>
  </si>
  <si>
    <t>{0ba8580c-75cf-4ffa-8df8-74935de3267e}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</si>
  <si>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</si>
  <si>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</si>
  <si>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</si>
  <si>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</si>
  <si>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</si>
  <si>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</si>
  <si>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</si>
  <si>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</si>
  <si>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</si>
  <si>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</si>
  <si>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zařiz. předměty</t>
  </si>
  <si>
    <t xml:space="preserve">    726 - Zdravotechnika - předstěnové instalace</t>
  </si>
  <si>
    <t xml:space="preserve">    734 - Ústřední vytápění - armatury</t>
  </si>
  <si>
    <t xml:space="preserve">    735 - Ústřední vytápění - otopná tělesa</t>
  </si>
  <si>
    <t xml:space="preserve">    763 - Konstrukce suché výstavby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</si>
  <si>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</si>
  <si>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</si>
  <si>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</si>
  <si>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</si>
  <si>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795 -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</si>
  <si>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</si>
  <si>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</si>
  <si>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</si>
  <si>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</si>
  <si>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</si>
  <si>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</si>
  <si>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</si>
  <si>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</si>
  <si>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</si>
  <si>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</si>
  <si>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</si>
  <si>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</si>
  <si>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</si>
  <si>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</si>
  <si>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PSV</t>
  </si>
  <si>
    <t>Práce a dodávky PSV</t>
  </si>
  <si>
    <t>ROZPOCET</t>
  </si>
  <si>
    <t>721</t>
  </si>
  <si>
    <t>Zdravotechnika - vnitřní kanalizace</t>
  </si>
  <si>
    <t>K</t>
  </si>
  <si>
    <t>721140802</t>
  </si>
  <si>
    <t>Demontáž potrubí kanal do DN 100</t>
  </si>
  <si>
    <t>m</t>
  </si>
  <si>
    <t>16</t>
  </si>
  <si>
    <t>721171803</t>
  </si>
  <si>
    <t>Demontáž potrubí z PVC do D 75</t>
  </si>
  <si>
    <t>4</t>
  </si>
  <si>
    <t>3</t>
  </si>
  <si>
    <t>721171903</t>
  </si>
  <si>
    <t>Potrubí z PP vsazení odbočky do hrdla DN 50</t>
  </si>
  <si>
    <t>kus</t>
  </si>
  <si>
    <t>6</t>
  </si>
  <si>
    <t>721171905</t>
  </si>
  <si>
    <t>Potrubí z PP vsazení odbočky do hrdla DN 110</t>
  </si>
  <si>
    <t>8</t>
  </si>
  <si>
    <t>5</t>
  </si>
  <si>
    <t>721174042</t>
  </si>
  <si>
    <t>Potrubí kanalizační z PP připojovací systém HT DN 40</t>
  </si>
  <si>
    <t>10</t>
  </si>
  <si>
    <t>721174043</t>
  </si>
  <si>
    <t>Potrubí kanalizační z PP připojovací systém HT DN 50</t>
  </si>
  <si>
    <t>7</t>
  </si>
  <si>
    <t>721174045</t>
  </si>
  <si>
    <t>Potrubí kanalizační z PP připojovací systém HT DN 100</t>
  </si>
  <si>
    <t>14</t>
  </si>
  <si>
    <t>721194104</t>
  </si>
  <si>
    <t>Vyvedení a upevnění odpadních výpustek DN 40</t>
  </si>
  <si>
    <t>9</t>
  </si>
  <si>
    <t>721194105</t>
  </si>
  <si>
    <t>Vyvedení a upevnění odpadních výpustek DN 50</t>
  </si>
  <si>
    <t>18</t>
  </si>
  <si>
    <t>721194109</t>
  </si>
  <si>
    <t>Vyvedení a upevnění odpadních výpustek DN 100</t>
  </si>
  <si>
    <t>20</t>
  </si>
  <si>
    <t>11</t>
  </si>
  <si>
    <t>721211404.HLE</t>
  </si>
  <si>
    <t>Vpusť podlahová HL s vodorovným odtokem DN 50/75</t>
  </si>
  <si>
    <t>22</t>
  </si>
  <si>
    <t>721274121</t>
  </si>
  <si>
    <t>Přivzdušňovací ventil vnitřní odpadních potrubí do DN 50</t>
  </si>
  <si>
    <t>24</t>
  </si>
  <si>
    <t>13</t>
  </si>
  <si>
    <t>721290111</t>
  </si>
  <si>
    <t>Zkouška těsnosti potrubí kanalizace vodou do DN 125</t>
  </si>
  <si>
    <t>26</t>
  </si>
  <si>
    <t>721300922</t>
  </si>
  <si>
    <t>Pročištění svodů ležatých do DN 300</t>
  </si>
  <si>
    <t>28</t>
  </si>
  <si>
    <t>15</t>
  </si>
  <si>
    <t>998721201</t>
  </si>
  <si>
    <t>Přesun hmot procentní pro vnitřní kanalizace v objektech v do 6 m</t>
  </si>
  <si>
    <t>%</t>
  </si>
  <si>
    <t>30</t>
  </si>
  <si>
    <t>722</t>
  </si>
  <si>
    <t>Zdravotechnika - vnitřní vodovod</t>
  </si>
  <si>
    <t>722130801</t>
  </si>
  <si>
    <t>Demontáž potrubí do DN 25</t>
  </si>
  <si>
    <t>32</t>
  </si>
  <si>
    <t>17</t>
  </si>
  <si>
    <t>722131933</t>
  </si>
  <si>
    <t>Potrubí plastové - propojení potrubí DN 25</t>
  </si>
  <si>
    <t>34</t>
  </si>
  <si>
    <t>722171912</t>
  </si>
  <si>
    <t>Potrubí plastové odříznutí trubky D do 20 mm</t>
  </si>
  <si>
    <t>36</t>
  </si>
  <si>
    <t>19</t>
  </si>
  <si>
    <t>722171913</t>
  </si>
  <si>
    <t>Potrubí plastové odříznutí trubky D do 25 mm</t>
  </si>
  <si>
    <t>38</t>
  </si>
  <si>
    <t>722171934</t>
  </si>
  <si>
    <t>Vsazení odbočky na rozvodech vody z plastů do 32 mm</t>
  </si>
  <si>
    <t>40</t>
  </si>
  <si>
    <t>722174002</t>
  </si>
  <si>
    <t>Potrubí vodovodní plastové PPR svar polyfuze PN 16 D 20 x 2,8 mm</t>
  </si>
  <si>
    <t>42</t>
  </si>
  <si>
    <t>722174003</t>
  </si>
  <si>
    <t>Potrubí vodovodní plastové PPR svar polyfuze PN 16 D 25 x 3,5 mm</t>
  </si>
  <si>
    <t>44</t>
  </si>
  <si>
    <t>23</t>
  </si>
  <si>
    <t>722181242</t>
  </si>
  <si>
    <t>Ochrana vodovodního potrubí přilepenými tepelně izolačními trubicemi z PE tl do 20 mm DN do 42 mm</t>
  </si>
  <si>
    <t>46</t>
  </si>
  <si>
    <t>722190401</t>
  </si>
  <si>
    <t>Vyvedení a upevnění výpustku do DN 25</t>
  </si>
  <si>
    <t>48</t>
  </si>
  <si>
    <t>25</t>
  </si>
  <si>
    <t>722190901</t>
  </si>
  <si>
    <t>Uzavření nebo otevření vodovodního potrubí při opravách</t>
  </si>
  <si>
    <t>50</t>
  </si>
  <si>
    <t>722240101</t>
  </si>
  <si>
    <t>Ventily plastové PPR přímé DN 20</t>
  </si>
  <si>
    <t>52</t>
  </si>
  <si>
    <t>27</t>
  </si>
  <si>
    <t>722240102</t>
  </si>
  <si>
    <t>Ventily plastové PPR přímé DN 25</t>
  </si>
  <si>
    <t>54</t>
  </si>
  <si>
    <t>722240103</t>
  </si>
  <si>
    <t>Ventily plastové PPR přímé DN 32</t>
  </si>
  <si>
    <t>56</t>
  </si>
  <si>
    <t>29</t>
  </si>
  <si>
    <t>722240104</t>
  </si>
  <si>
    <t>Ventily plastové PPR přímé DN 40</t>
  </si>
  <si>
    <t>58</t>
  </si>
  <si>
    <t>722290226</t>
  </si>
  <si>
    <t>Zkouška těsnosti vodovodního potrubí závitového do DN 50</t>
  </si>
  <si>
    <t>60</t>
  </si>
  <si>
    <t>31</t>
  </si>
  <si>
    <t>722290234</t>
  </si>
  <si>
    <t>Proplach vodovodního potrubí do DN 80</t>
  </si>
  <si>
    <t>62</t>
  </si>
  <si>
    <t>998722201</t>
  </si>
  <si>
    <t>Přesun hmot procentní pro vnitřní vodovod v objektech v do 6 m</t>
  </si>
  <si>
    <t>64</t>
  </si>
  <si>
    <t>725</t>
  </si>
  <si>
    <t>Zdravotechnika - zařiz. předměty</t>
  </si>
  <si>
    <t>33</t>
  </si>
  <si>
    <t>725110811</t>
  </si>
  <si>
    <t>Demontáž klozetů splachovací s nádrží</t>
  </si>
  <si>
    <t>soubor</t>
  </si>
  <si>
    <t>66</t>
  </si>
  <si>
    <t>725122817</t>
  </si>
  <si>
    <t>Demontáž pisoárových stání bez nádrže a jedním záchodkem</t>
  </si>
  <si>
    <t>68</t>
  </si>
  <si>
    <t>35</t>
  </si>
  <si>
    <t>725210821</t>
  </si>
  <si>
    <t>Demontáž umyvadel bez výtokových armatur</t>
  </si>
  <si>
    <t>70</t>
  </si>
  <si>
    <t>725820802</t>
  </si>
  <si>
    <t>Demontáž baterie stojánkové do jednoho otvoru</t>
  </si>
  <si>
    <t>72</t>
  </si>
  <si>
    <t>37</t>
  </si>
  <si>
    <t>725119213</t>
  </si>
  <si>
    <t>Montáž WC mísy závěsné</t>
  </si>
  <si>
    <t>74</t>
  </si>
  <si>
    <t>725129102</t>
  </si>
  <si>
    <t>Montáž pisoáru s automatickým splachováním</t>
  </si>
  <si>
    <t>76</t>
  </si>
  <si>
    <t>39</t>
  </si>
  <si>
    <t>725219102</t>
  </si>
  <si>
    <t>Montáž umyvadla připevněného na šrouby do zdiva</t>
  </si>
  <si>
    <t>78</t>
  </si>
  <si>
    <t>725219503R00</t>
  </si>
  <si>
    <t>Montáž krytu sifonu umyvadel</t>
  </si>
  <si>
    <t>ks</t>
  </si>
  <si>
    <t>80</t>
  </si>
  <si>
    <t>41</t>
  </si>
  <si>
    <t>725829131</t>
  </si>
  <si>
    <t>Montáž baterie umyvadlové tlačné</t>
  </si>
  <si>
    <t>82</t>
  </si>
  <si>
    <t>M</t>
  </si>
  <si>
    <t>725 008,00</t>
  </si>
  <si>
    <t>UMYVADLO 1042.3 CUBITO 104</t>
  </si>
  <si>
    <t>743680669</t>
  </si>
  <si>
    <t>43</t>
  </si>
  <si>
    <t>725 009,00</t>
  </si>
  <si>
    <t>KRYT 1995.1 CUBITO</t>
  </si>
  <si>
    <t>-1495756518</t>
  </si>
  <si>
    <t>725 011,00</t>
  </si>
  <si>
    <t>SIFON A43 UMYVADLOVÝ S PŘEVL.MATICÍ SIFU</t>
  </si>
  <si>
    <t>-834186882</t>
  </si>
  <si>
    <t>45</t>
  </si>
  <si>
    <t>725 012,00</t>
  </si>
  <si>
    <t>SAMOUZAVÍRACÍ BATERIE PRESTO 4000 SC TLAČNÁ</t>
  </si>
  <si>
    <t>761769340</t>
  </si>
  <si>
    <t>725 013,00</t>
  </si>
  <si>
    <t>ŠROUB UMYVADLOVÝ-SADA TH360210122</t>
  </si>
  <si>
    <t>446171478</t>
  </si>
  <si>
    <t>47</t>
  </si>
  <si>
    <t>725 014,00</t>
  </si>
  <si>
    <t>VENTIL ROHOVÝ SANLAND S FILTREM  970580000</t>
  </si>
  <si>
    <t>67191120</t>
  </si>
  <si>
    <t>725 015,00</t>
  </si>
  <si>
    <t>Závěsný klozet, horizontální odpad Závěsný klozet</t>
  </si>
  <si>
    <t>1390679735</t>
  </si>
  <si>
    <t>49</t>
  </si>
  <si>
    <t>725 016,00</t>
  </si>
  <si>
    <t>SEDÁTKO S POKL LYRA PLUS BÍLÁ</t>
  </si>
  <si>
    <t>-168250864</t>
  </si>
  <si>
    <t>725 019,00</t>
  </si>
  <si>
    <t>URINÁL GOLEM 4306.0 ZADNÍ</t>
  </si>
  <si>
    <t>1580918251</t>
  </si>
  <si>
    <t>51</t>
  </si>
  <si>
    <t>725 020,00</t>
  </si>
  <si>
    <t>PRESTO 60B - TLAČNÝ SAMOUZAVÍRACÍ VENTIL PISOÁROVY DO ZDI S KRYCÍ DEKSOU</t>
  </si>
  <si>
    <t>642813270</t>
  </si>
  <si>
    <t>725 021,00</t>
  </si>
  <si>
    <t>PŘÍSLUŠENSTVÍ 9034.9 890</t>
  </si>
  <si>
    <t>-919979893</t>
  </si>
  <si>
    <t>53</t>
  </si>
  <si>
    <t>725 022,00</t>
  </si>
  <si>
    <t>SIFON 4306.0/1 BÍLÁ H8920030000001</t>
  </si>
  <si>
    <t>248635698</t>
  </si>
  <si>
    <t>725 023,00</t>
  </si>
  <si>
    <t>TRUBIČKA URINÁLU 9480.7</t>
  </si>
  <si>
    <t>-1343076567</t>
  </si>
  <si>
    <t>55</t>
  </si>
  <si>
    <t>725 024,00</t>
  </si>
  <si>
    <t>TĚSNĚNÍ 9480.8 GOLEM ZADNÍ H89480.80000001 308568</t>
  </si>
  <si>
    <t>-1925317202</t>
  </si>
  <si>
    <t>725 025,00</t>
  </si>
  <si>
    <t>URINÁL STĚNA DĚL. 4760.1 SPLIT JIKA</t>
  </si>
  <si>
    <t>1518908269</t>
  </si>
  <si>
    <t>57</t>
  </si>
  <si>
    <t>725590811</t>
  </si>
  <si>
    <t>Přemístění vnitrostaveništní demontovaných pro zařizovací předměty v objektech výšky do 6 m</t>
  </si>
  <si>
    <t>t</t>
  </si>
  <si>
    <t>114</t>
  </si>
  <si>
    <t>725813111</t>
  </si>
  <si>
    <t>Ventil rohový s filtrem G 1/2 - montáž</t>
  </si>
  <si>
    <t>116</t>
  </si>
  <si>
    <t>59</t>
  </si>
  <si>
    <t>725849299.R</t>
  </si>
  <si>
    <t>Demontáž doplňků</t>
  </si>
  <si>
    <t>kpl</t>
  </si>
  <si>
    <t>118</t>
  </si>
  <si>
    <t>725980123</t>
  </si>
  <si>
    <t>Dvířka 30/30</t>
  </si>
  <si>
    <t>120</t>
  </si>
  <si>
    <t>61</t>
  </si>
  <si>
    <t>998725201</t>
  </si>
  <si>
    <t>Přesun hmot procentní pro zařizovací předměty v objektech v do 6 m</t>
  </si>
  <si>
    <t>122</t>
  </si>
  <si>
    <t>726</t>
  </si>
  <si>
    <t>Zdravotechnika - předstěnové instalace</t>
  </si>
  <si>
    <t>725112149</t>
  </si>
  <si>
    <t>Montáž Kombifixu WC</t>
  </si>
  <si>
    <t>124</t>
  </si>
  <si>
    <t>63</t>
  </si>
  <si>
    <t>725112153</t>
  </si>
  <si>
    <t>Montáž ovladacího tlačítka WC</t>
  </si>
  <si>
    <t>126</t>
  </si>
  <si>
    <t>725 017,00</t>
  </si>
  <si>
    <t>MODUL KOMBIFIX  110.302.00.5 WC, NA ZAZDĚNÍ</t>
  </si>
  <si>
    <t>-177192531</t>
  </si>
  <si>
    <t>65</t>
  </si>
  <si>
    <t>725 018,00</t>
  </si>
  <si>
    <t>TLAČÍTKO SIGMA01 115.770.11.5</t>
  </si>
  <si>
    <t>-511650512</t>
  </si>
  <si>
    <t>726191002</t>
  </si>
  <si>
    <t>Souprava pro předstěnovou montáž</t>
  </si>
  <si>
    <t>132</t>
  </si>
  <si>
    <t>67</t>
  </si>
  <si>
    <t>998726211</t>
  </si>
  <si>
    <t>Přesun hmot procentní pro instalační prefabrikáty v objektech v do 6 m</t>
  </si>
  <si>
    <t>134</t>
  </si>
  <si>
    <t>734</t>
  </si>
  <si>
    <t>Ústřední vytápění - armatury</t>
  </si>
  <si>
    <t>734200822</t>
  </si>
  <si>
    <t>Demontáž armatury závitové se dvěma závity do G 1</t>
  </si>
  <si>
    <t>136</t>
  </si>
  <si>
    <t>69</t>
  </si>
  <si>
    <t>734209113</t>
  </si>
  <si>
    <t>Montáž armatury závitové s dvěma závity G 1/2</t>
  </si>
  <si>
    <t>138</t>
  </si>
  <si>
    <t>734310307</t>
  </si>
  <si>
    <t>ŠROUBENÍ REGUTEC 0355-02.000</t>
  </si>
  <si>
    <t>KS</t>
  </si>
  <si>
    <t>140</t>
  </si>
  <si>
    <t>71</t>
  </si>
  <si>
    <t>734310308</t>
  </si>
  <si>
    <t>VENTIL V-EXAKT 3711-02.000 1/2"</t>
  </si>
  <si>
    <t>142</t>
  </si>
  <si>
    <t>998734201</t>
  </si>
  <si>
    <t>Přesun hmot procentní pro armatury v objektech v do 6 m</t>
  </si>
  <si>
    <t>144</t>
  </si>
  <si>
    <t>735</t>
  </si>
  <si>
    <t>Ústřední vytápění - otopná tělesa</t>
  </si>
  <si>
    <t>73</t>
  </si>
  <si>
    <t>735494811</t>
  </si>
  <si>
    <t>Vypuštění vody z otopných těles</t>
  </si>
  <si>
    <t>146</t>
  </si>
  <si>
    <t>735111810</t>
  </si>
  <si>
    <t>Demontáž stávajícího otopného tělesa</t>
  </si>
  <si>
    <t>148</t>
  </si>
  <si>
    <t>75</t>
  </si>
  <si>
    <t>735159340</t>
  </si>
  <si>
    <t>Zpětná montáž otopného tělesa</t>
  </si>
  <si>
    <t>150</t>
  </si>
  <si>
    <t>735191910</t>
  </si>
  <si>
    <t>Napuštění vody do otopných těles</t>
  </si>
  <si>
    <t>152</t>
  </si>
  <si>
    <t>77</t>
  </si>
  <si>
    <t>998735201</t>
  </si>
  <si>
    <t>Přesun hmot procentní pro otopná tělesa v objektech v do 6 m</t>
  </si>
  <si>
    <t>154</t>
  </si>
  <si>
    <t>763</t>
  </si>
  <si>
    <t>Konstrukce suché výstavby</t>
  </si>
  <si>
    <t>763111716</t>
  </si>
  <si>
    <t>SDK příčka nadstavení CW profilů</t>
  </si>
  <si>
    <t>-1086178363</t>
  </si>
  <si>
    <t>79</t>
  </si>
  <si>
    <t>763121621</t>
  </si>
  <si>
    <t>Montáž desek tl 12,5 mm na nosnou kci SDK stěna předsazená</t>
  </si>
  <si>
    <t>m2</t>
  </si>
  <si>
    <t>974213082</t>
  </si>
  <si>
    <t>KNF.00167678</t>
  </si>
  <si>
    <t>Deska Knauf WHITE 12,5 , šířka 1250 mm x délka 2000 mm</t>
  </si>
  <si>
    <t>-2004417413</t>
  </si>
  <si>
    <t>81</t>
  </si>
  <si>
    <t>763121623</t>
  </si>
  <si>
    <t>Montáž desek tl 2x12,5 mm na nosnou kci SDK stěna předsazená</t>
  </si>
  <si>
    <t>478525805</t>
  </si>
  <si>
    <t>763121714</t>
  </si>
  <si>
    <t>SDK stěna předsazená základní penetrační nátěr</t>
  </si>
  <si>
    <t>1847186422</t>
  </si>
  <si>
    <t>83</t>
  </si>
  <si>
    <t>763121716</t>
  </si>
  <si>
    <t>SDK stěna předsazená úprava styku stěny a podhledu akrylátovým tmelem</t>
  </si>
  <si>
    <t>-1161555019</t>
  </si>
  <si>
    <t>84</t>
  </si>
  <si>
    <t>763222811</t>
  </si>
  <si>
    <t>Demontáž desek jednoduché opláštění sádrovláknitá předsazená/šachtová stěna</t>
  </si>
  <si>
    <t>1092307750</t>
  </si>
  <si>
    <t>85</t>
  </si>
  <si>
    <t>763712811.1</t>
  </si>
  <si>
    <t>Demontáž sloupů příhradových, stojek a prvků průřezové plochy do 3000 cm2</t>
  </si>
  <si>
    <t>803926537</t>
  </si>
  <si>
    <t>86</t>
  </si>
  <si>
    <t>998763512</t>
  </si>
  <si>
    <t>Přesun hmot procentní pro konstrukce montované z desek ruční v objektech v přes 6 do 12 m</t>
  </si>
  <si>
    <t>-1354446387</t>
  </si>
  <si>
    <t>771</t>
  </si>
  <si>
    <t>Podlahy z dlaždic</t>
  </si>
  <si>
    <t>87</t>
  </si>
  <si>
    <t>771573810</t>
  </si>
  <si>
    <t>Demontáž podlah z dlaždic keramických lepených</t>
  </si>
  <si>
    <t>156</t>
  </si>
  <si>
    <t>88</t>
  </si>
  <si>
    <t>771121026</t>
  </si>
  <si>
    <t>Odstranění zbytků lepidla z podkladu před pokládkou dlažby broušením</t>
  </si>
  <si>
    <t>-664037799</t>
  </si>
  <si>
    <t>89</t>
  </si>
  <si>
    <t>771111011</t>
  </si>
  <si>
    <t>Vysátí podkladu před pokládkou dlažby</t>
  </si>
  <si>
    <t>13838773</t>
  </si>
  <si>
    <t>90</t>
  </si>
  <si>
    <t>771151025.LSS</t>
  </si>
  <si>
    <t>Samonivelační stěrka podlah</t>
  </si>
  <si>
    <t>158</t>
  </si>
  <si>
    <t>91</t>
  </si>
  <si>
    <t>781151041b</t>
  </si>
  <si>
    <t>Příplatek k cenám celoplošné vyrovnání stěrkou za každý další 1 mm přes tl 3 mm</t>
  </si>
  <si>
    <t>160</t>
  </si>
  <si>
    <t>92</t>
  </si>
  <si>
    <t>771591111</t>
  </si>
  <si>
    <t>Podlahy penetrace podkladu</t>
  </si>
  <si>
    <t>162</t>
  </si>
  <si>
    <t>93</t>
  </si>
  <si>
    <t>711111121</t>
  </si>
  <si>
    <t>Provedení izolace proti zemní vlhkosti vodorovné za studena n</t>
  </si>
  <si>
    <t>164</t>
  </si>
  <si>
    <t>94</t>
  </si>
  <si>
    <t>781232262121</t>
  </si>
  <si>
    <t>IZOLACE JEDNOSLOŽ. CL 51 5KG</t>
  </si>
  <si>
    <t>166</t>
  </si>
  <si>
    <t>95</t>
  </si>
  <si>
    <t>7812322623</t>
  </si>
  <si>
    <t>K PÁS IZOLAČNÍ CL 152 1M/50BAL</t>
  </si>
  <si>
    <t>168</t>
  </si>
  <si>
    <t>96</t>
  </si>
  <si>
    <t>771574113</t>
  </si>
  <si>
    <t>Montáž podlah keramických rovných lepených lepidlem</t>
  </si>
  <si>
    <t>170</t>
  </si>
  <si>
    <t>97</t>
  </si>
  <si>
    <t>725 003,00</t>
  </si>
  <si>
    <t>DLAŽBA BLOCK SV. ŠEDÁ 60X60 DAK63780</t>
  </si>
  <si>
    <t>-2021487506</t>
  </si>
  <si>
    <t>98</t>
  </si>
  <si>
    <t>725 006,00</t>
  </si>
  <si>
    <t>CERESIT HMOTA SPÁROVACÍ CE 40 5kg 13 ANTRACITE</t>
  </si>
  <si>
    <t>-1375019932</t>
  </si>
  <si>
    <t>99</t>
  </si>
  <si>
    <t>998771101</t>
  </si>
  <si>
    <t>Přesun hmot pro podlahy z dlaždic v objektech v do 6 m</t>
  </si>
  <si>
    <t>176</t>
  </si>
  <si>
    <t>781</t>
  </si>
  <si>
    <t>Dokončovací práce - obklady</t>
  </si>
  <si>
    <t>100</t>
  </si>
  <si>
    <t>781471810</t>
  </si>
  <si>
    <t>Demontáž obkladů z obkladaček keramických</t>
  </si>
  <si>
    <t>178</t>
  </si>
  <si>
    <t>101</t>
  </si>
  <si>
    <t>781151031</t>
  </si>
  <si>
    <t>Celoplošné vyrovnání podkladu stěrkou tl 3 mm</t>
  </si>
  <si>
    <t>180</t>
  </si>
  <si>
    <t>102</t>
  </si>
  <si>
    <t>781151041</t>
  </si>
  <si>
    <t>182</t>
  </si>
  <si>
    <t>103</t>
  </si>
  <si>
    <t>781495111</t>
  </si>
  <si>
    <t>Penetrace podkladu vnitřních obkladů</t>
  </si>
  <si>
    <t>184</t>
  </si>
  <si>
    <t>104</t>
  </si>
  <si>
    <t>186</t>
  </si>
  <si>
    <t>105</t>
  </si>
  <si>
    <t>781474115</t>
  </si>
  <si>
    <t>Montáž obkladů vnitřních keramických hladkých lepených flexibilním lepidlem</t>
  </si>
  <si>
    <t>188</t>
  </si>
  <si>
    <t>106</t>
  </si>
  <si>
    <t>725 001,00</t>
  </si>
  <si>
    <t>OBKLAD SYSTÉM WAAVK000 WAAVK000 BÍLÁ</t>
  </si>
  <si>
    <t>1492591253</t>
  </si>
  <si>
    <t>107</t>
  </si>
  <si>
    <t>725 002,00</t>
  </si>
  <si>
    <t>OBKLAD COLOR ONE 20X20 ČERVENÁ WAA1N363</t>
  </si>
  <si>
    <t>-1028352948</t>
  </si>
  <si>
    <t>108</t>
  </si>
  <si>
    <t>725 004,00</t>
  </si>
  <si>
    <t>K LIŠTA 9 TVAR L  9MM ELOX PŘÍRODNÍ</t>
  </si>
  <si>
    <t>-570374815</t>
  </si>
  <si>
    <t>109</t>
  </si>
  <si>
    <t>725 005,00</t>
  </si>
  <si>
    <t>CERESIT HMOTA SPÁROVACÍ CE 40 5kg 04 SILVER</t>
  </si>
  <si>
    <t>-1994194098</t>
  </si>
  <si>
    <t>110</t>
  </si>
  <si>
    <t>781495115</t>
  </si>
  <si>
    <t>Spárování vnitřních obkladů silikonem</t>
  </si>
  <si>
    <t>-1327743132</t>
  </si>
  <si>
    <t>111</t>
  </si>
  <si>
    <t>781492211</t>
  </si>
  <si>
    <t>Montáž profilů rohových lepených flexibilním cementovým lepidlem</t>
  </si>
  <si>
    <t>-843613499</t>
  </si>
  <si>
    <t>112</t>
  </si>
  <si>
    <t>781495141</t>
  </si>
  <si>
    <t>Průnik obkladem kruhový do DN 30</t>
  </si>
  <si>
    <t>818180178</t>
  </si>
  <si>
    <t>113</t>
  </si>
  <si>
    <t>781495142</t>
  </si>
  <si>
    <t>Průnik obkladem kruhový přes DN 30 do DN 90</t>
  </si>
  <si>
    <t>-1875280475</t>
  </si>
  <si>
    <t>781495143</t>
  </si>
  <si>
    <t>Průnik obkladem kruhový přes DN 90</t>
  </si>
  <si>
    <t>-706072940</t>
  </si>
  <si>
    <t>115</t>
  </si>
  <si>
    <t>781495153</t>
  </si>
  <si>
    <t>Průnik obkladem hranatý o delší straně přes 90 mm</t>
  </si>
  <si>
    <t>1354647938</t>
  </si>
  <si>
    <t>998781101</t>
  </si>
  <si>
    <t>Přesun hmot pro obklady keramické v objektech v do 6 m</t>
  </si>
  <si>
    <t>200</t>
  </si>
  <si>
    <t>783</t>
  </si>
  <si>
    <t>Dokončovací práce - nátěry</t>
  </si>
  <si>
    <t>117</t>
  </si>
  <si>
    <t>783425424</t>
  </si>
  <si>
    <t>Nátěry syntetické potrubí do DN 50</t>
  </si>
  <si>
    <t>202</t>
  </si>
  <si>
    <t>78342542b</t>
  </si>
  <si>
    <t>Nátěry zárubní</t>
  </si>
  <si>
    <t>204</t>
  </si>
  <si>
    <t>119</t>
  </si>
  <si>
    <t>783601325</t>
  </si>
  <si>
    <t>Odmaštění článkových otopných těles vodou ředitelným odmašťovačem před provedením nátěru</t>
  </si>
  <si>
    <t>265568573</t>
  </si>
  <si>
    <t>783617117</t>
  </si>
  <si>
    <t>Krycí syntetický nátěr článkových otopných těles</t>
  </si>
  <si>
    <t>1051134163</t>
  </si>
  <si>
    <t>121</t>
  </si>
  <si>
    <t>998783101</t>
  </si>
  <si>
    <t>Přesun hmot pro nátěry v objektech v do 6 m</t>
  </si>
  <si>
    <t>-794551834</t>
  </si>
  <si>
    <t>784</t>
  </si>
  <si>
    <t>Dokončovací práce - malby a tapety</t>
  </si>
  <si>
    <t>784211101</t>
  </si>
  <si>
    <t>Dvojnásobné bílé malby  v místnostech</t>
  </si>
  <si>
    <t>206</t>
  </si>
  <si>
    <t>795</t>
  </si>
  <si>
    <t>Ostatní náklady</t>
  </si>
  <si>
    <t>123</t>
  </si>
  <si>
    <t>72561a</t>
  </si>
  <si>
    <t>Větrací mřížka</t>
  </si>
  <si>
    <t>208</t>
  </si>
  <si>
    <t>795990001</t>
  </si>
  <si>
    <t>Bourací práce</t>
  </si>
  <si>
    <t>hod</t>
  </si>
  <si>
    <t>210</t>
  </si>
  <si>
    <t>125</t>
  </si>
  <si>
    <t>795990002</t>
  </si>
  <si>
    <t>Zednické práce</t>
  </si>
  <si>
    <t>212</t>
  </si>
  <si>
    <t>795990003</t>
  </si>
  <si>
    <t>Materiál pro zednické práce</t>
  </si>
  <si>
    <t>214</t>
  </si>
  <si>
    <t>127</t>
  </si>
  <si>
    <t>795990002.1</t>
  </si>
  <si>
    <t>Zednické práce-podhledy</t>
  </si>
  <si>
    <t>216</t>
  </si>
  <si>
    <t>128</t>
  </si>
  <si>
    <t>795990002.R2</t>
  </si>
  <si>
    <t>KÓJE WC</t>
  </si>
  <si>
    <t>KPL</t>
  </si>
  <si>
    <t>218</t>
  </si>
  <si>
    <t>129</t>
  </si>
  <si>
    <t>795990006</t>
  </si>
  <si>
    <t>Práce elektro</t>
  </si>
  <si>
    <t>220</t>
  </si>
  <si>
    <t>130</t>
  </si>
  <si>
    <t>795990005</t>
  </si>
  <si>
    <t>Materiál elektro</t>
  </si>
  <si>
    <t>222</t>
  </si>
  <si>
    <t>131</t>
  </si>
  <si>
    <t>725849299.11</t>
  </si>
  <si>
    <t>Montáž doplňků</t>
  </si>
  <si>
    <t>224</t>
  </si>
  <si>
    <t>725 010,00</t>
  </si>
  <si>
    <t>ZRCADLO 60X70 OBDELNÍK BEZ ÚCHYTU 22469</t>
  </si>
  <si>
    <t>-1565461679</t>
  </si>
  <si>
    <t>133</t>
  </si>
  <si>
    <t>725 026,00</t>
  </si>
  <si>
    <t>ZÁSOBNÍK NA TOALETNÍ PAPÍR DO PR.29CM ABS BÍLÁ 608</t>
  </si>
  <si>
    <t>160363102</t>
  </si>
  <si>
    <t>725 027,00</t>
  </si>
  <si>
    <t>ZÁSOBNÍK PAPÍROVÝCH RUČNÍKŮ  28,5X40</t>
  </si>
  <si>
    <t>123526589</t>
  </si>
  <si>
    <t>135</t>
  </si>
  <si>
    <t>725 028,00</t>
  </si>
  <si>
    <t>DÁVKOVAČ TEKUTÉHO MÝDLA NÁSTĚNNÝ 1000ML BÍLÝ 1319-73</t>
  </si>
  <si>
    <t>1890634493</t>
  </si>
  <si>
    <t>725 029,00</t>
  </si>
  <si>
    <t>SIMPLE LINE odpadkový koš kulatý 20l, nerez lesk</t>
  </si>
  <si>
    <t>-989488352</t>
  </si>
  <si>
    <t>137</t>
  </si>
  <si>
    <t>795990024</t>
  </si>
  <si>
    <t>Odvoz suti</t>
  </si>
  <si>
    <t>236</t>
  </si>
  <si>
    <t>722174004</t>
  </si>
  <si>
    <t>Potrubí vodovodní plastové PPR svar polyfúze PN 16 D 32x4,4 mm</t>
  </si>
  <si>
    <t>72 590 058,00</t>
  </si>
  <si>
    <t>-582417202</t>
  </si>
  <si>
    <t>72 590 059,00</t>
  </si>
  <si>
    <t>-1538172699</t>
  </si>
  <si>
    <t>72 590 061,00</t>
  </si>
  <si>
    <t>762560153</t>
  </si>
  <si>
    <t>72 590 062,00</t>
  </si>
  <si>
    <t>2086929605</t>
  </si>
  <si>
    <t>72 590 063,00</t>
  </si>
  <si>
    <t>191167483</t>
  </si>
  <si>
    <t>72 590 064,00</t>
  </si>
  <si>
    <t>2071183652</t>
  </si>
  <si>
    <t>72 590 065,00</t>
  </si>
  <si>
    <t>Závěsný klozet  H8233800000001</t>
  </si>
  <si>
    <t>1859966636</t>
  </si>
  <si>
    <t>72 590 066,00</t>
  </si>
  <si>
    <t>-2046594154</t>
  </si>
  <si>
    <t>79980012</t>
  </si>
  <si>
    <t>TĚSNĚNÍ K ZÁVĚS. WC M910</t>
  </si>
  <si>
    <t>72 590 067,00</t>
  </si>
  <si>
    <t>TLAČÍTKO SIGMA 01 115.770.11.5</t>
  </si>
  <si>
    <t>895157477</t>
  </si>
  <si>
    <t>72 590 068,00</t>
  </si>
  <si>
    <t>-45343883</t>
  </si>
  <si>
    <t>695944156</t>
  </si>
  <si>
    <t>-1732370522</t>
  </si>
  <si>
    <t>285512906</t>
  </si>
  <si>
    <t>-1475170036</t>
  </si>
  <si>
    <t>628821001</t>
  </si>
  <si>
    <t>1619784719</t>
  </si>
  <si>
    <t>436888984</t>
  </si>
  <si>
    <t>-1948437647</t>
  </si>
  <si>
    <t>927809539</t>
  </si>
  <si>
    <t>-1521388092</t>
  </si>
  <si>
    <t>-1050412781</t>
  </si>
  <si>
    <t>-635397478</t>
  </si>
  <si>
    <t>1899386465</t>
  </si>
  <si>
    <t>1267231587</t>
  </si>
  <si>
    <t>1748341155</t>
  </si>
  <si>
    <t>72330455</t>
  </si>
  <si>
    <t>72 590 053,00</t>
  </si>
  <si>
    <t>1564804086</t>
  </si>
  <si>
    <t>72 590 056,00</t>
  </si>
  <si>
    <t>294407496</t>
  </si>
  <si>
    <t>72 590 051,00</t>
  </si>
  <si>
    <t>-1498718726</t>
  </si>
  <si>
    <t>72 590 052,00</t>
  </si>
  <si>
    <t>933661235</t>
  </si>
  <si>
    <t>72 590 054,00</t>
  </si>
  <si>
    <t>1741398265</t>
  </si>
  <si>
    <t>72 590 055,00</t>
  </si>
  <si>
    <t>CERESIT SILIKON SILVER 4 280ml</t>
  </si>
  <si>
    <t>1608490313</t>
  </si>
  <si>
    <t>72 590 057,00</t>
  </si>
  <si>
    <t>969251455</t>
  </si>
  <si>
    <t>781232262121b</t>
  </si>
  <si>
    <t>1930933689</t>
  </si>
  <si>
    <t>1965196018</t>
  </si>
  <si>
    <t>-340593400</t>
  </si>
  <si>
    <t>2041385343</t>
  </si>
  <si>
    <t>786554992</t>
  </si>
  <si>
    <t>-236905054</t>
  </si>
  <si>
    <t>172</t>
  </si>
  <si>
    <t>174</t>
  </si>
  <si>
    <t>795990002.R21</t>
  </si>
  <si>
    <t>KÓJE WC - trojkabina</t>
  </si>
  <si>
    <t>360574945</t>
  </si>
  <si>
    <t>190</t>
  </si>
  <si>
    <t>192</t>
  </si>
  <si>
    <t>194</t>
  </si>
  <si>
    <t>72 590 060,00</t>
  </si>
  <si>
    <t>-516091209</t>
  </si>
  <si>
    <t>72 590 069,00</t>
  </si>
  <si>
    <t>-1503915887</t>
  </si>
  <si>
    <t>72 590 070,00</t>
  </si>
  <si>
    <t>-1428302127</t>
  </si>
  <si>
    <t>72 590 071,00</t>
  </si>
  <si>
    <t>-1056461700</t>
  </si>
  <si>
    <t>72 590 072,00</t>
  </si>
  <si>
    <t>k</t>
  </si>
  <si>
    <t>-1002828190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</si>
</sst>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  <charset val="1"/>
    </font>
    <font>
      <sz val="8"/>
      <color rgb="FFFFFFFF"/>
      <name val="Arial CE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b/>
      <sz val="12"/>
      <color rgb="FF969696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b/>
      <sz val="8"/>
      <color rgb="FF969696"/>
      <name val="Arial CE"/>
      <charset val="1"/>
    </font>
    <font>
      <b/>
      <sz val="11"/>
      <name val="Arial CE"/>
      <charset val="1"/>
    </font>
    <font>
      <b/>
      <sz val="10"/>
      <name val="Arial CE"/>
      <charset val="1"/>
    </font>
    <font>
      <b/>
      <sz val="10"/>
      <color rgb="FF969696"/>
      <name val="Arial CE"/>
      <charset val="1"/>
    </font>
    <font>
      <b/>
      <sz val="12"/>
      <name val="Arial CE"/>
      <charset val="1"/>
    </font>
    <font>
      <b/>
      <sz val="10"/>
      <color rgb="FF464646"/>
      <name val="Arial CE"/>
      <charset val="1"/>
    </font>
    <font>
      <sz val="12"/>
      <color rgb="FF969696"/>
      <name val="Arial CE"/>
      <charset val="1"/>
    </font>
    <font>
      <sz val="9"/>
      <name val="Arial CE"/>
      <charset val="1"/>
    </font>
    <font>
      <sz val="9"/>
      <color rgb="FF969696"/>
      <name val="Arial CE"/>
      <charset val="1"/>
    </font>
    <font>
      <b/>
      <sz val="12"/>
      <color rgb="FF960000"/>
      <name val="Arial CE"/>
      <charset val="1"/>
    </font>
    <font>
      <sz val="12"/>
      <name val="Arial CE"/>
      <charset val="1"/>
    </font>
    <font>
      <sz val="18"/>
      <color theme="10"/>
      <name val="Wingdings 2"/>
      <charset val="1"/>
    </font>
    <font>
      <u/>
      <sz val="11"/>
      <color theme="10"/>
      <name val="Calibri"/>
      <charset val="1"/>
    </font>
    <font>
      <sz val="11"/>
      <name val="Arial CE"/>
      <charset val="1"/>
    </font>
    <font>
      <b/>
      <sz val="11"/>
      <color rgb="FF003366"/>
      <name val="Arial CE"/>
      <charset val="1"/>
    </font>
    <font>
      <sz val="11"/>
      <color rgb="FF003366"/>
      <name val="Arial CE"/>
      <charset val="1"/>
    </font>
    <font>
      <sz val="11"/>
      <color rgb="FF969696"/>
      <name val="Arial CE"/>
      <charset val="1"/>
    </font>
    <font>
      <sz val="10"/>
      <color rgb="FF3366FF"/>
      <name val="Arial CE"/>
      <charset val="1"/>
    </font>
    <font>
      <sz val="8"/>
      <color rgb="FF969696"/>
      <name val="Arial CE"/>
      <charset val="1"/>
    </font>
    <font>
      <b/>
      <sz val="12"/>
      <color rgb="FF800000"/>
      <name val="Arial CE"/>
      <charset val="1"/>
    </font>
    <font>
      <sz val="12"/>
      <color rgb="FF003366"/>
      <name val="Arial CE"/>
      <charset val="1"/>
    </font>
    <font>
      <sz val="10"/>
      <color rgb="FF003366"/>
      <name val="Arial CE"/>
      <charset val="1"/>
    </font>
    <font>
      <sz val="8"/>
      <color rgb="FF960000"/>
      <name val="Arial CE"/>
      <charset val="1"/>
    </font>
    <font>
      <b/>
      <sz val="8"/>
      <name val="Arial CE"/>
      <charset val="1"/>
    </font>
    <font>
      <sz val="8"/>
      <color rgb="FF003366"/>
      <name val="Arial CE"/>
      <charset val="1"/>
    </font>
    <font>
      <i/>
      <sz val="9"/>
      <color rgb="FF0000FF"/>
      <name val="Arial CE"/>
      <charset val="1"/>
    </font>
    <font>
      <i/>
      <sz val="8"/>
      <color rgb="FF0000FF"/>
      <name val="Arial CE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19" fillId="0" borderId="0" applyBorder="0" applyProtection="0"/>
  </cellStyleXfs>
  <cellXfs count="186">
    <xf numFmtId="0" fontId="0" fillId="0" borderId="0" xfId="0"/>
    <xf numFmtId="165" fontId="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" fontId="11" fillId="4" borderId="8" xfId="0" applyNumberFormat="1" applyFont="1" applyFill="1" applyBorder="1" applyAlignment="1">
      <alignment vertical="center"/>
    </xf>
    <xf numFmtId="0" fontId="11" fillId="4" borderId="7" xfId="0" applyFont="1" applyFill="1" applyBorder="1" applyAlignment="1">
      <alignment horizontal="left" vertical="center"/>
    </xf>
    <xf numFmtId="4" fontId="10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" fontId="9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49" fontId="6" fillId="3" borderId="0" xfId="0" applyNumberFormat="1" applyFont="1" applyFill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3" borderId="0" xfId="0" applyFont="1" applyFill="1" applyAlignment="1" applyProtection="1">
      <alignment horizontal="left" vertical="center"/>
      <protection locked="0"/>
    </xf>
    <xf numFmtId="49" fontId="6" fillId="3" borderId="0" xfId="0" applyNumberFormat="1" applyFon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11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11" fillId="4" borderId="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3" fillId="0" borderId="18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1" applyFont="1" applyBorder="1" applyAlignment="1" applyProtection="1">
      <alignment horizontal="center" vertical="center"/>
    </xf>
    <xf numFmtId="0" fontId="20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23" fillId="0" borderId="18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4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center" vertical="center"/>
    </xf>
    <xf numFmtId="4" fontId="11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14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20" xfId="0" applyFont="1" applyBorder="1" applyAlignment="1">
      <alignment horizontal="left" vertical="center"/>
    </xf>
    <xf numFmtId="0" fontId="28" fillId="0" borderId="20" xfId="0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4" fontId="16" fillId="0" borderId="0" xfId="0" applyNumberFormat="1" applyFont="1"/>
    <xf numFmtId="166" fontId="29" fillId="0" borderId="12" xfId="0" applyNumberFormat="1" applyFont="1" applyBorder="1"/>
    <xf numFmtId="4" fontId="30" fillId="0" borderId="0" xfId="0" applyNumberFormat="1" applyFont="1" applyAlignment="1">
      <alignment vertical="center"/>
    </xf>
    <xf numFmtId="0" fontId="31" fillId="0" borderId="0" xfId="0" applyFont="1"/>
    <xf numFmtId="0" fontId="31" fillId="0" borderId="3" xfId="0" applyFont="1" applyBorder="1"/>
    <xf numFmtId="0" fontId="3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1" fillId="0" borderId="0" xfId="0" applyFont="1" applyProtection="1">
      <protection locked="0"/>
    </xf>
    <xf numFmtId="4" fontId="27" fillId="0" borderId="0" xfId="0" applyNumberFormat="1" applyFont="1"/>
    <xf numFmtId="0" fontId="31" fillId="0" borderId="18" xfId="0" applyFont="1" applyBorder="1"/>
    <xf numFmtId="166" fontId="31" fillId="0" borderId="0" xfId="0" applyNumberFormat="1" applyFont="1"/>
    <xf numFmtId="0" fontId="31" fillId="0" borderId="14" xfId="0" applyFont="1" applyBorder="1"/>
    <xf numFmtId="0" fontId="31" fillId="0" borderId="0" xfId="0" applyFont="1" applyAlignment="1">
      <alignment horizontal="center"/>
    </xf>
    <xf numFmtId="4" fontId="31" fillId="0" borderId="0" xfId="0" applyNumberFormat="1" applyFont="1" applyAlignment="1">
      <alignment vertical="center"/>
    </xf>
    <xf numFmtId="0" fontId="28" fillId="0" borderId="0" xfId="0" applyFont="1" applyAlignment="1">
      <alignment horizontal="left"/>
    </xf>
    <xf numFmtId="4" fontId="28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49" fontId="14" fillId="0" borderId="22" xfId="0" applyNumberFormat="1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167" fontId="14" fillId="0" borderId="22" xfId="0" applyNumberFormat="1" applyFont="1" applyBorder="1" applyAlignment="1" applyProtection="1">
      <alignment vertical="center"/>
      <protection locked="0"/>
    </xf>
    <xf numFmtId="4" fontId="14" fillId="3" borderId="22" xfId="0" applyNumberFormat="1" applyFont="1" applyFill="1" applyBorder="1" applyAlignment="1" applyProtection="1">
      <alignment vertical="center"/>
      <protection locked="0"/>
    </xf>
    <xf numFmtId="4" fontId="1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5" fillId="3" borderId="18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/>
    </xf>
    <xf numFmtId="166" fontId="15" fillId="0" borderId="0" xfId="0" applyNumberFormat="1" applyFont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14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8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0" fontId="32" fillId="3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15" fillId="0" borderId="20" xfId="0" applyNumberFormat="1" applyFont="1" applyBorder="1" applyAlignment="1">
      <alignment vertical="center"/>
    </xf>
    <xf numFmtId="0" fontId="15" fillId="0" borderId="21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right" vertical="center"/>
    </xf>
    <xf numFmtId="0" fontId="14" fillId="5" borderId="8" xfId="0" applyFont="1" applyFill="1" applyBorder="1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85480" cy="285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85480" cy="285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85480" cy="285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mpd="sng" algn="ctr">
          <a:prstDash val="solid"/>
        </a:ln>
        <a:ln w="25400" cmpd="sng" algn="ctr">
          <a:prstDash val="solid"/>
        </a:ln>
        <a:ln w="38100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view="pageBreakPreview" topLeftCell="A67" zoomScaleNormal="100" workbookViewId="0">
      <selection activeCell="D97" sqref="D97"/>
    </sheetView>
  </sheetViews>
  <sheetFormatPr defaultColWidth="8.5"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 customWidth="1"/>
  </cols>
  <sheetData>
    <row r="1" spans="1:74">
      <c r="A1" s="15" t="s">
        <v>0</v>
      </c>
      <c r="AZ1" s="15"/>
      <c r="BA1" s="15" t="s">
        <v>1</v>
      </c>
      <c r="BB1" s="15"/>
      <c r="BT1" s="15" t="s">
        <v>2</v>
      </c>
      <c r="BU1" s="15" t="s">
        <v>2</v>
      </c>
      <c r="BV1" s="15" t="s">
        <v>3</v>
      </c>
    </row>
    <row r="2" spans="1:74" ht="36.950000000000003" customHeight="1">
      <c r="AR2" s="14" t="s">
        <v>4</v>
      </c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S2" s="16" t="s">
        <v>5</v>
      </c>
      <c r="BT2" s="16" t="s">
        <v>6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5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R5" s="19"/>
      <c r="BE5" s="12" t="s">
        <v>12</v>
      </c>
      <c r="BS5" s="16" t="s">
        <v>5</v>
      </c>
    </row>
    <row r="6" spans="1:74" ht="36.950000000000003" customHeight="1">
      <c r="B6" s="19"/>
      <c r="D6" s="25" t="s">
        <v>13</v>
      </c>
      <c r="K6" s="11" t="s">
        <v>14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R6" s="19"/>
      <c r="BE6" s="12"/>
      <c r="BS6" s="16" t="s">
        <v>5</v>
      </c>
    </row>
    <row r="7" spans="1:74" ht="12" customHeight="1">
      <c r="B7" s="19"/>
      <c r="D7" s="26" t="s">
        <v>15</v>
      </c>
      <c r="K7" s="24"/>
      <c r="AK7" s="26" t="s">
        <v>16</v>
      </c>
      <c r="AN7" s="24"/>
      <c r="AR7" s="19"/>
      <c r="BE7" s="12"/>
      <c r="BS7" s="16" t="s">
        <v>5</v>
      </c>
    </row>
    <row r="8" spans="1:74" ht="12" customHeight="1">
      <c r="B8" s="19"/>
      <c r="D8" s="26" t="s">
        <v>17</v>
      </c>
      <c r="K8" s="24" t="s">
        <v>18</v>
      </c>
      <c r="AK8" s="26" t="s">
        <v>19</v>
      </c>
      <c r="AN8" s="27" t="s">
        <v>20</v>
      </c>
      <c r="AR8" s="19"/>
      <c r="BE8" s="12"/>
      <c r="BS8" s="16" t="s">
        <v>5</v>
      </c>
    </row>
    <row r="9" spans="1:74" ht="14.45" customHeight="1">
      <c r="B9" s="19"/>
      <c r="AR9" s="19"/>
      <c r="BE9" s="12"/>
      <c r="BS9" s="16" t="s">
        <v>5</v>
      </c>
    </row>
    <row r="10" spans="1:74" ht="12" customHeight="1">
      <c r="B10" s="19"/>
      <c r="D10" s="26" t="s">
        <v>21</v>
      </c>
      <c r="AK10" s="26" t="s">
        <v>22</v>
      </c>
      <c r="AN10" s="24"/>
      <c r="AR10" s="19"/>
      <c r="BE10" s="12"/>
      <c r="BS10" s="16" t="s">
        <v>5</v>
      </c>
    </row>
    <row r="11" spans="1:74" ht="18.600000000000001" customHeight="1">
      <c r="B11" s="19"/>
      <c r="E11" s="24" t="s">
        <v>18</v>
      </c>
      <c r="AK11" s="26" t="s">
        <v>23</v>
      </c>
      <c r="AN11" s="24"/>
      <c r="AR11" s="19"/>
      <c r="BE11" s="12"/>
      <c r="BS11" s="16" t="s">
        <v>5</v>
      </c>
    </row>
    <row r="12" spans="1:74" ht="6.95" customHeight="1">
      <c r="B12" s="19"/>
      <c r="AR12" s="19"/>
      <c r="BE12" s="12"/>
      <c r="BS12" s="16" t="s">
        <v>5</v>
      </c>
    </row>
    <row r="13" spans="1:74" ht="12" customHeight="1">
      <c r="B13" s="19"/>
      <c r="D13" s="26" t="s">
        <v>24</v>
      </c>
      <c r="AK13" s="26" t="s">
        <v>22</v>
      </c>
      <c r="AN13" s="28" t="s">
        <v>25</v>
      </c>
      <c r="AR13" s="19"/>
      <c r="BE13" s="12"/>
      <c r="BS13" s="16" t="s">
        <v>5</v>
      </c>
    </row>
    <row r="14" spans="1:74" ht="12.75">
      <c r="B14" s="19"/>
      <c r="E14" s="10" t="s">
        <v>25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26" t="s">
        <v>23</v>
      </c>
      <c r="AN14" s="28" t="s">
        <v>25</v>
      </c>
      <c r="AR14" s="19"/>
      <c r="BE14" s="12"/>
      <c r="BS14" s="16" t="s">
        <v>5</v>
      </c>
    </row>
    <row r="15" spans="1:74" ht="6.95" customHeight="1">
      <c r="B15" s="19"/>
      <c r="AR15" s="19"/>
      <c r="BE15" s="12"/>
      <c r="BS15" s="16" t="s">
        <v>2</v>
      </c>
    </row>
    <row r="16" spans="1:74" ht="12" customHeight="1">
      <c r="B16" s="19"/>
      <c r="D16" s="26" t="s">
        <v>26</v>
      </c>
      <c r="AK16" s="26" t="s">
        <v>22</v>
      </c>
      <c r="AN16" s="24"/>
      <c r="AR16" s="19"/>
      <c r="BE16" s="12"/>
      <c r="BS16" s="16" t="s">
        <v>2</v>
      </c>
    </row>
    <row r="17" spans="2:71" ht="18.600000000000001" customHeight="1">
      <c r="B17" s="19"/>
      <c r="E17" s="24" t="s">
        <v>18</v>
      </c>
      <c r="AK17" s="26" t="s">
        <v>23</v>
      </c>
      <c r="AN17" s="24"/>
      <c r="AR17" s="19"/>
      <c r="BE17" s="12"/>
      <c r="BS17" s="16" t="s">
        <v>27</v>
      </c>
    </row>
    <row r="18" spans="2:71" ht="6.95" customHeight="1">
      <c r="B18" s="19"/>
      <c r="AR18" s="19"/>
      <c r="BE18" s="12"/>
      <c r="BS18" s="16" t="s">
        <v>5</v>
      </c>
    </row>
    <row r="19" spans="2:71" ht="12" customHeight="1">
      <c r="B19" s="19"/>
      <c r="D19" s="26" t="s">
        <v>28</v>
      </c>
      <c r="AK19" s="26" t="s">
        <v>22</v>
      </c>
      <c r="AN19" s="24"/>
      <c r="AR19" s="19"/>
      <c r="BE19" s="12"/>
      <c r="BS19" s="16" t="s">
        <v>29</v>
      </c>
    </row>
    <row r="20" spans="2:71" ht="18.600000000000001" customHeight="1">
      <c r="B20" s="19"/>
      <c r="E20" s="24" t="s">
        <v>18</v>
      </c>
      <c r="AK20" s="26" t="s">
        <v>23</v>
      </c>
      <c r="AN20" s="24"/>
      <c r="AR20" s="19"/>
      <c r="BE20" s="12"/>
      <c r="BS20" s="16" t="s">
        <v>27</v>
      </c>
    </row>
    <row r="21" spans="2:71" ht="6.95" customHeight="1">
      <c r="B21" s="19"/>
      <c r="AR21" s="19"/>
      <c r="BE21" s="12"/>
    </row>
    <row r="22" spans="2:71" ht="12" customHeight="1">
      <c r="B22" s="19"/>
      <c r="D22" s="26" t="s">
        <v>30</v>
      </c>
      <c r="AR22" s="19"/>
      <c r="BE22" s="12"/>
    </row>
    <row r="23" spans="2:71" ht="16.5" customHeight="1">
      <c r="B23" s="1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R23" s="19"/>
      <c r="BE23" s="12"/>
    </row>
    <row r="24" spans="2:71" ht="6.95" customHeight="1">
      <c r="B24" s="19"/>
      <c r="AR24" s="19"/>
      <c r="BE24" s="1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2"/>
    </row>
    <row r="26" spans="2:71" s="31" customFormat="1" ht="25.9" customHeight="1">
      <c r="B26" s="32"/>
      <c r="D26" s="33" t="s">
        <v>31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8">
        <f>ROUND(AG94,1)</f>
        <v>0</v>
      </c>
      <c r="AL26" s="8"/>
      <c r="AM26" s="8"/>
      <c r="AN26" s="8"/>
      <c r="AO26" s="8"/>
      <c r="AR26" s="32"/>
      <c r="BE26" s="12"/>
    </row>
    <row r="27" spans="2:71" s="31" customFormat="1" ht="6.95" customHeight="1">
      <c r="B27" s="32"/>
      <c r="AR27" s="32"/>
      <c r="BE27" s="12"/>
    </row>
    <row r="28" spans="2:71" s="31" customFormat="1" ht="12.75">
      <c r="B28" s="32"/>
      <c r="L28" s="7" t="s">
        <v>32</v>
      </c>
      <c r="M28" s="7"/>
      <c r="N28" s="7"/>
      <c r="O28" s="7"/>
      <c r="P28" s="7"/>
      <c r="W28" s="7" t="s">
        <v>33</v>
      </c>
      <c r="X28" s="7"/>
      <c r="Y28" s="7"/>
      <c r="Z28" s="7"/>
      <c r="AA28" s="7"/>
      <c r="AB28" s="7"/>
      <c r="AC28" s="7"/>
      <c r="AD28" s="7"/>
      <c r="AE28" s="7"/>
      <c r="AK28" s="7" t="s">
        <v>34</v>
      </c>
      <c r="AL28" s="7"/>
      <c r="AM28" s="7"/>
      <c r="AN28" s="7"/>
      <c r="AO28" s="7"/>
      <c r="AR28" s="32"/>
      <c r="BE28" s="12"/>
    </row>
    <row r="29" spans="2:71" s="36" customFormat="1" ht="14.45" customHeight="1">
      <c r="B29" s="37"/>
      <c r="D29" s="26" t="s">
        <v>35</v>
      </c>
      <c r="F29" s="26" t="s">
        <v>36</v>
      </c>
      <c r="L29" s="6">
        <v>0.21</v>
      </c>
      <c r="M29" s="6"/>
      <c r="N29" s="6"/>
      <c r="O29" s="6"/>
      <c r="P29" s="6"/>
      <c r="W29" s="5">
        <f>ROUND(AZ94, 1)</f>
        <v>0</v>
      </c>
      <c r="X29" s="5"/>
      <c r="Y29" s="5"/>
      <c r="Z29" s="5"/>
      <c r="AA29" s="5"/>
      <c r="AB29" s="5"/>
      <c r="AC29" s="5"/>
      <c r="AD29" s="5"/>
      <c r="AE29" s="5"/>
      <c r="AK29" s="5">
        <f>ROUND(AV94, 1)</f>
        <v>0</v>
      </c>
      <c r="AL29" s="5"/>
      <c r="AM29" s="5"/>
      <c r="AN29" s="5"/>
      <c r="AO29" s="5"/>
      <c r="AR29" s="37"/>
      <c r="BE29" s="12"/>
    </row>
    <row r="30" spans="2:71" s="36" customFormat="1" ht="14.45" customHeight="1">
      <c r="B30" s="37"/>
      <c r="F30" s="26" t="s">
        <v>37</v>
      </c>
      <c r="L30" s="6">
        <v>0.12</v>
      </c>
      <c r="M30" s="6"/>
      <c r="N30" s="6"/>
      <c r="O30" s="6"/>
      <c r="P30" s="6"/>
      <c r="W30" s="5">
        <f>ROUND(BA94, 1)</f>
        <v>0</v>
      </c>
      <c r="X30" s="5"/>
      <c r="Y30" s="5"/>
      <c r="Z30" s="5"/>
      <c r="AA30" s="5"/>
      <c r="AB30" s="5"/>
      <c r="AC30" s="5"/>
      <c r="AD30" s="5"/>
      <c r="AE30" s="5"/>
      <c r="AK30" s="5">
        <f>ROUND(AW94, 1)</f>
        <v>0</v>
      </c>
      <c r="AL30" s="5"/>
      <c r="AM30" s="5"/>
      <c r="AN30" s="5"/>
      <c r="AO30" s="5"/>
      <c r="AR30" s="37"/>
      <c r="BE30" s="12"/>
    </row>
    <row r="31" spans="2:71" s="36" customFormat="1" ht="14.45" hidden="1" customHeight="1">
      <c r="B31" s="37"/>
      <c r="F31" s="26" t="s">
        <v>38</v>
      </c>
      <c r="L31" s="6">
        <v>0.21</v>
      </c>
      <c r="M31" s="6"/>
      <c r="N31" s="6"/>
      <c r="O31" s="6"/>
      <c r="P31" s="6"/>
      <c r="W31" s="5">
        <f>ROUND(BB94, 1)</f>
        <v>0</v>
      </c>
      <c r="X31" s="5"/>
      <c r="Y31" s="5"/>
      <c r="Z31" s="5"/>
      <c r="AA31" s="5"/>
      <c r="AB31" s="5"/>
      <c r="AC31" s="5"/>
      <c r="AD31" s="5"/>
      <c r="AE31" s="5"/>
      <c r="AK31" s="5">
        <v>0</v>
      </c>
      <c r="AL31" s="5"/>
      <c r="AM31" s="5"/>
      <c r="AN31" s="5"/>
      <c r="AO31" s="5"/>
      <c r="AR31" s="37"/>
      <c r="BE31" s="12"/>
    </row>
    <row r="32" spans="2:71" s="36" customFormat="1" ht="14.45" hidden="1" customHeight="1">
      <c r="B32" s="37"/>
      <c r="F32" s="26" t="s">
        <v>39</v>
      </c>
      <c r="L32" s="6">
        <v>0.12</v>
      </c>
      <c r="M32" s="6"/>
      <c r="N32" s="6"/>
      <c r="O32" s="6"/>
      <c r="P32" s="6"/>
      <c r="W32" s="5">
        <f>ROUND(BC94, 1)</f>
        <v>0</v>
      </c>
      <c r="X32" s="5"/>
      <c r="Y32" s="5"/>
      <c r="Z32" s="5"/>
      <c r="AA32" s="5"/>
      <c r="AB32" s="5"/>
      <c r="AC32" s="5"/>
      <c r="AD32" s="5"/>
      <c r="AE32" s="5"/>
      <c r="AK32" s="5">
        <v>0</v>
      </c>
      <c r="AL32" s="5"/>
      <c r="AM32" s="5"/>
      <c r="AN32" s="5"/>
      <c r="AO32" s="5"/>
      <c r="AR32" s="37"/>
      <c r="BE32" s="12"/>
    </row>
    <row r="33" spans="2:57" s="36" customFormat="1" ht="14.45" hidden="1" customHeight="1">
      <c r="B33" s="37"/>
      <c r="F33" s="26" t="s">
        <v>40</v>
      </c>
      <c r="L33" s="6">
        <v>0</v>
      </c>
      <c r="M33" s="6"/>
      <c r="N33" s="6"/>
      <c r="O33" s="6"/>
      <c r="P33" s="6"/>
      <c r="W33" s="5">
        <f>ROUND(BD94, 1)</f>
        <v>0</v>
      </c>
      <c r="X33" s="5"/>
      <c r="Y33" s="5"/>
      <c r="Z33" s="5"/>
      <c r="AA33" s="5"/>
      <c r="AB33" s="5"/>
      <c r="AC33" s="5"/>
      <c r="AD33" s="5"/>
      <c r="AE33" s="5"/>
      <c r="AK33" s="5">
        <v>0</v>
      </c>
      <c r="AL33" s="5"/>
      <c r="AM33" s="5"/>
      <c r="AN33" s="5"/>
      <c r="AO33" s="5"/>
      <c r="AR33" s="37"/>
      <c r="BE33" s="12"/>
    </row>
    <row r="34" spans="2:57" s="31" customFormat="1" ht="6.95" customHeight="1">
      <c r="B34" s="32"/>
      <c r="AR34" s="32"/>
      <c r="BE34" s="12"/>
    </row>
    <row r="35" spans="2:57" s="31" customFormat="1" ht="25.9" customHeight="1">
      <c r="B35" s="32"/>
      <c r="C35" s="38"/>
      <c r="D35" s="39" t="s">
        <v>41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42</v>
      </c>
      <c r="U35" s="40"/>
      <c r="V35" s="40"/>
      <c r="W35" s="40"/>
      <c r="X35" s="4" t="s">
        <v>43</v>
      </c>
      <c r="Y35" s="4"/>
      <c r="Z35" s="4"/>
      <c r="AA35" s="4"/>
      <c r="AB35" s="4"/>
      <c r="AC35" s="40"/>
      <c r="AD35" s="40"/>
      <c r="AE35" s="40"/>
      <c r="AF35" s="40"/>
      <c r="AG35" s="40"/>
      <c r="AH35" s="40"/>
      <c r="AI35" s="40"/>
      <c r="AJ35" s="40"/>
      <c r="AK35" s="3">
        <f>SUM(AK26:AK33)</f>
        <v>0</v>
      </c>
      <c r="AL35" s="3"/>
      <c r="AM35" s="3"/>
      <c r="AN35" s="3"/>
      <c r="AO35" s="3"/>
      <c r="AP35" s="38"/>
      <c r="AQ35" s="38"/>
      <c r="AR35" s="32"/>
    </row>
    <row r="36" spans="2:57" s="31" customFormat="1" ht="6.95" customHeight="1">
      <c r="B36" s="32"/>
      <c r="AR36" s="32"/>
    </row>
    <row r="37" spans="2:57" s="31" customFormat="1" ht="14.45" customHeight="1">
      <c r="B37" s="32"/>
      <c r="AR37" s="32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31" customFormat="1" ht="14.45" customHeight="1">
      <c r="B49" s="32"/>
      <c r="D49" s="42" t="s">
        <v>44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45</v>
      </c>
      <c r="AI49" s="43"/>
      <c r="AJ49" s="43"/>
      <c r="AK49" s="43"/>
      <c r="AL49" s="43"/>
      <c r="AM49" s="43"/>
      <c r="AN49" s="43"/>
      <c r="AO49" s="43"/>
      <c r="AR49" s="32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31" customFormat="1" ht="12.75">
      <c r="B60" s="32"/>
      <c r="D60" s="44" t="s">
        <v>46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47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46</v>
      </c>
      <c r="AI60" s="34"/>
      <c r="AJ60" s="34"/>
      <c r="AK60" s="34"/>
      <c r="AL60" s="34"/>
      <c r="AM60" s="44" t="s">
        <v>47</v>
      </c>
      <c r="AN60" s="34"/>
      <c r="AO60" s="34"/>
      <c r="AR60" s="32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31" customFormat="1" ht="12.75">
      <c r="B64" s="32"/>
      <c r="D64" s="42" t="s">
        <v>48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49</v>
      </c>
      <c r="AI64" s="43"/>
      <c r="AJ64" s="43"/>
      <c r="AK64" s="43"/>
      <c r="AL64" s="43"/>
      <c r="AM64" s="43"/>
      <c r="AN64" s="43"/>
      <c r="AO64" s="43"/>
      <c r="AR64" s="32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31" customFormat="1" ht="12.75">
      <c r="B75" s="32"/>
      <c r="D75" s="44" t="s">
        <v>46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47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46</v>
      </c>
      <c r="AI75" s="34"/>
      <c r="AJ75" s="34"/>
      <c r="AK75" s="34"/>
      <c r="AL75" s="34"/>
      <c r="AM75" s="44" t="s">
        <v>47</v>
      </c>
      <c r="AN75" s="34"/>
      <c r="AO75" s="34"/>
      <c r="AR75" s="32"/>
    </row>
    <row r="76" spans="2:44" s="31" customFormat="1">
      <c r="B76" s="32"/>
      <c r="AR76" s="32"/>
    </row>
    <row r="77" spans="2:44" s="31" customFormat="1" ht="6.9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2"/>
    </row>
    <row r="81" spans="1:91" s="3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2"/>
    </row>
    <row r="82" spans="1:91" s="31" customFormat="1" ht="24.95" customHeight="1">
      <c r="B82" s="32"/>
      <c r="C82" s="20" t="s">
        <v>50</v>
      </c>
      <c r="AR82" s="32"/>
    </row>
    <row r="83" spans="1:91" s="31" customFormat="1" ht="6.95" customHeight="1">
      <c r="B83" s="32"/>
      <c r="AR83" s="32"/>
    </row>
    <row r="84" spans="1:91" s="49" customFormat="1" ht="12" customHeight="1">
      <c r="B84" s="50"/>
      <c r="C84" s="26" t="s">
        <v>51</v>
      </c>
      <c r="L84" s="49">
        <f>K5</f>
        <v>0</v>
      </c>
      <c r="AR84" s="50"/>
    </row>
    <row r="85" spans="1:91" s="51" customFormat="1" ht="36.950000000000003" customHeight="1">
      <c r="B85" s="52"/>
      <c r="C85" s="53" t="s">
        <v>13</v>
      </c>
      <c r="L85" s="2" t="str">
        <f>K6</f>
        <v>Zimní stadion 2.NP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R85" s="52"/>
    </row>
    <row r="86" spans="1:91" s="31" customFormat="1" ht="6.95" customHeight="1">
      <c r="B86" s="32"/>
      <c r="AR86" s="32"/>
    </row>
    <row r="87" spans="1:91" s="31" customFormat="1" ht="12" customHeight="1">
      <c r="B87" s="32"/>
      <c r="C87" s="26" t="s">
        <v>17</v>
      </c>
      <c r="L87" s="54" t="str">
        <f>IF(K8="","",K8)</f>
        <v xml:space="preserve"> </v>
      </c>
      <c r="AI87" s="26" t="s">
        <v>19</v>
      </c>
      <c r="AM87" s="1" t="str">
        <f>IF(AN8= "","",AN8)</f>
        <v>13. 1. 2026</v>
      </c>
      <c r="AN87" s="1"/>
      <c r="AR87" s="32"/>
    </row>
    <row r="88" spans="1:91" s="31" customFormat="1" ht="6.95" customHeight="1">
      <c r="B88" s="32"/>
      <c r="AR88" s="32"/>
    </row>
    <row r="89" spans="1:91" s="31" customFormat="1" ht="15.2" customHeight="1">
      <c r="B89" s="32"/>
      <c r="C89" s="26" t="s">
        <v>21</v>
      </c>
      <c r="L89" s="49" t="str">
        <f>IF(E11= "","",E11)</f>
        <v xml:space="preserve"> </v>
      </c>
      <c r="AI89" s="26" t="s">
        <v>26</v>
      </c>
      <c r="AM89" s="174" t="str">
        <f>IF(E17="","",E17)</f>
        <v xml:space="preserve"> </v>
      </c>
      <c r="AN89" s="174"/>
      <c r="AO89" s="174"/>
      <c r="AP89" s="174"/>
      <c r="AR89" s="32"/>
      <c r="AS89" s="175" t="s">
        <v>52</v>
      </c>
      <c r="AT89" s="175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31" customFormat="1" ht="15.2" customHeight="1">
      <c r="B90" s="32"/>
      <c r="C90" s="26" t="s">
        <v>24</v>
      </c>
      <c r="L90" s="49" t="str">
        <f>IF(E14= "Vyplň údaj","",E14)</f>
        <v/>
      </c>
      <c r="AI90" s="26" t="s">
        <v>28</v>
      </c>
      <c r="AM90" s="174" t="str">
        <f>IF(E20="","",E20)</f>
        <v xml:space="preserve"> </v>
      </c>
      <c r="AN90" s="174"/>
      <c r="AO90" s="174"/>
      <c r="AP90" s="174"/>
      <c r="AR90" s="32"/>
      <c r="AS90" s="175"/>
      <c r="AT90" s="175"/>
      <c r="BD90" s="58"/>
    </row>
    <row r="91" spans="1:91" s="31" customFormat="1" ht="10.9" customHeight="1">
      <c r="B91" s="32"/>
      <c r="AR91" s="32"/>
      <c r="AS91" s="175"/>
      <c r="AT91" s="175"/>
      <c r="BD91" s="58"/>
    </row>
    <row r="92" spans="1:91" s="31" customFormat="1" ht="29.25" customHeight="1">
      <c r="B92" s="32"/>
      <c r="C92" s="176" t="s">
        <v>53</v>
      </c>
      <c r="D92" s="176"/>
      <c r="E92" s="176"/>
      <c r="F92" s="176"/>
      <c r="G92" s="176"/>
      <c r="H92" s="59"/>
      <c r="I92" s="177" t="s">
        <v>54</v>
      </c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8" t="s">
        <v>55</v>
      </c>
      <c r="AH92" s="178"/>
      <c r="AI92" s="178"/>
      <c r="AJ92" s="178"/>
      <c r="AK92" s="178"/>
      <c r="AL92" s="178"/>
      <c r="AM92" s="178"/>
      <c r="AN92" s="179" t="s">
        <v>56</v>
      </c>
      <c r="AO92" s="179"/>
      <c r="AP92" s="179"/>
      <c r="AQ92" s="60" t="s">
        <v>57</v>
      </c>
      <c r="AR92" s="32"/>
      <c r="AS92" s="61" t="s">
        <v>58</v>
      </c>
      <c r="AT92" s="62" t="s">
        <v>59</v>
      </c>
      <c r="AU92" s="62" t="s">
        <v>60</v>
      </c>
      <c r="AV92" s="62" t="s">
        <v>61</v>
      </c>
      <c r="AW92" s="62" t="s">
        <v>62</v>
      </c>
      <c r="AX92" s="62" t="s">
        <v>63</v>
      </c>
      <c r="AY92" s="62" t="s">
        <v>64</v>
      </c>
      <c r="AZ92" s="62" t="s">
        <v>65</v>
      </c>
      <c r="BA92" s="62" t="s">
        <v>66</v>
      </c>
      <c r="BB92" s="62" t="s">
        <v>67</v>
      </c>
      <c r="BC92" s="62" t="s">
        <v>68</v>
      </c>
      <c r="BD92" s="63" t="s">
        <v>69</v>
      </c>
    </row>
    <row r="93" spans="1:91" s="31" customFormat="1" ht="10.9" customHeight="1">
      <c r="B93" s="32"/>
      <c r="AR93" s="32"/>
      <c r="AS93" s="64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65" customFormat="1" ht="32.450000000000003" customHeight="1">
      <c r="B94" s="66"/>
      <c r="C94" s="67" t="s">
        <v>70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180">
        <f>ROUND(SUM(AG95:AG96),1)</f>
        <v>0</v>
      </c>
      <c r="AH94" s="180"/>
      <c r="AI94" s="180"/>
      <c r="AJ94" s="180"/>
      <c r="AK94" s="180"/>
      <c r="AL94" s="180"/>
      <c r="AM94" s="180"/>
      <c r="AN94" s="181">
        <f>SUM(AG94,AT94)</f>
        <v>0</v>
      </c>
      <c r="AO94" s="181"/>
      <c r="AP94" s="181"/>
      <c r="AQ94" s="70"/>
      <c r="AR94" s="66"/>
      <c r="AS94" s="71">
        <f>ROUND(SUM(AS95:AS96),1)</f>
        <v>0</v>
      </c>
      <c r="AT94" s="72">
        <f>ROUND(SUM(AV94:AW94),2)</f>
        <v>0</v>
      </c>
      <c r="AU94" s="73">
        <f>ROUND(SUM(AU95:AU96),5)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ROUND(SUM(AZ95:AZ96),1)</f>
        <v>0</v>
      </c>
      <c r="BA94" s="72">
        <f>ROUND(SUM(BA95:BA96),1)</f>
        <v>0</v>
      </c>
      <c r="BB94" s="72">
        <f>ROUND(SUM(BB95:BB96),1)</f>
        <v>0</v>
      </c>
      <c r="BC94" s="72">
        <f>ROUND(SUM(BC95:BC96),1)</f>
        <v>0</v>
      </c>
      <c r="BD94" s="74">
        <f>ROUND(SUM(BD95:BD96),1)</f>
        <v>0</v>
      </c>
      <c r="BS94" s="75" t="s">
        <v>71</v>
      </c>
      <c r="BT94" s="75" t="s">
        <v>72</v>
      </c>
      <c r="BU94" s="76" t="s">
        <v>73</v>
      </c>
      <c r="BV94" s="75" t="s">
        <v>74</v>
      </c>
      <c r="BW94" s="75" t="s">
        <v>3</v>
      </c>
      <c r="BX94" s="75" t="s">
        <v>75</v>
      </c>
      <c r="CL94" s="75"/>
    </row>
    <row r="95" spans="1:91" s="86" customFormat="1" ht="16.5" customHeight="1">
      <c r="A95" s="77" t="s">
        <v>76</v>
      </c>
      <c r="B95" s="78"/>
      <c r="C95" s="79"/>
      <c r="D95" s="182">
        <v>1</v>
      </c>
      <c r="E95" s="182"/>
      <c r="F95" s="182"/>
      <c r="G95" s="182"/>
      <c r="H95" s="182"/>
      <c r="I95" s="80"/>
      <c r="J95" s="182" t="s">
        <v>77</v>
      </c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3">
        <f>Muži!J30</f>
        <v>0</v>
      </c>
      <c r="AH95" s="183"/>
      <c r="AI95" s="183"/>
      <c r="AJ95" s="183"/>
      <c r="AK95" s="183"/>
      <c r="AL95" s="183"/>
      <c r="AM95" s="183"/>
      <c r="AN95" s="183">
        <f>SUM(AG95,AT95)</f>
        <v>0</v>
      </c>
      <c r="AO95" s="183"/>
      <c r="AP95" s="183"/>
      <c r="AQ95" s="81" t="s">
        <v>78</v>
      </c>
      <c r="AR95" s="78"/>
      <c r="AS95" s="82">
        <v>0</v>
      </c>
      <c r="AT95" s="83">
        <f>ROUND(SUM(AV95:AW95),2)</f>
        <v>0</v>
      </c>
      <c r="AU95" s="84">
        <f>Muži!P129</f>
        <v>0</v>
      </c>
      <c r="AV95" s="83">
        <f>Muži!J33</f>
        <v>0</v>
      </c>
      <c r="AW95" s="83">
        <f>Muži!J34</f>
        <v>0</v>
      </c>
      <c r="AX95" s="83">
        <f>Muži!J35</f>
        <v>0</v>
      </c>
      <c r="AY95" s="83">
        <f>Muži!J36</f>
        <v>0</v>
      </c>
      <c r="AZ95" s="83">
        <f>Muži!F33</f>
        <v>0</v>
      </c>
      <c r="BA95" s="83">
        <f>Muži!F34</f>
        <v>0</v>
      </c>
      <c r="BB95" s="83">
        <f>Muži!F35</f>
        <v>0</v>
      </c>
      <c r="BC95" s="83">
        <f>Muži!F36</f>
        <v>0</v>
      </c>
      <c r="BD95" s="85">
        <f>Muži!F37</f>
        <v>0</v>
      </c>
      <c r="BT95" s="87" t="s">
        <v>79</v>
      </c>
      <c r="BV95" s="87" t="s">
        <v>74</v>
      </c>
      <c r="BW95" s="87" t="s">
        <v>80</v>
      </c>
      <c r="BX95" s="87" t="s">
        <v>3</v>
      </c>
      <c r="CL95" s="87"/>
      <c r="CM95" s="87" t="s">
        <v>81</v>
      </c>
    </row>
    <row r="96" spans="1:91" s="86" customFormat="1" ht="16.5" customHeight="1">
      <c r="A96" s="77" t="s">
        <v>76</v>
      </c>
      <c r="B96" s="78"/>
      <c r="C96" s="79"/>
      <c r="D96" s="182">
        <v>2</v>
      </c>
      <c r="E96" s="182"/>
      <c r="F96" s="182"/>
      <c r="G96" s="182"/>
      <c r="H96" s="182"/>
      <c r="I96" s="80"/>
      <c r="J96" s="182" t="s">
        <v>82</v>
      </c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3">
        <f>Ženy!J30</f>
        <v>0</v>
      </c>
      <c r="AH96" s="183"/>
      <c r="AI96" s="183"/>
      <c r="AJ96" s="183"/>
      <c r="AK96" s="183"/>
      <c r="AL96" s="183"/>
      <c r="AM96" s="183"/>
      <c r="AN96" s="183">
        <f>SUM(AG96,AT96)</f>
        <v>0</v>
      </c>
      <c r="AO96" s="183"/>
      <c r="AP96" s="183"/>
      <c r="AQ96" s="81" t="s">
        <v>78</v>
      </c>
      <c r="AR96" s="78"/>
      <c r="AS96" s="88">
        <v>0</v>
      </c>
      <c r="AT96" s="89">
        <f>ROUND(SUM(AV96:AW96),2)</f>
        <v>0</v>
      </c>
      <c r="AU96" s="90">
        <f>Ženy!P129</f>
        <v>0</v>
      </c>
      <c r="AV96" s="89">
        <f>Ženy!J33</f>
        <v>0</v>
      </c>
      <c r="AW96" s="89">
        <f>Ženy!J34</f>
        <v>0</v>
      </c>
      <c r="AX96" s="89">
        <f>Ženy!J35</f>
        <v>0</v>
      </c>
      <c r="AY96" s="89">
        <f>Ženy!J36</f>
        <v>0</v>
      </c>
      <c r="AZ96" s="89">
        <f>Ženy!F33</f>
        <v>0</v>
      </c>
      <c r="BA96" s="89">
        <f>Ženy!F34</f>
        <v>0</v>
      </c>
      <c r="BB96" s="89">
        <f>Ženy!F35</f>
        <v>0</v>
      </c>
      <c r="BC96" s="89">
        <f>Ženy!F36</f>
        <v>0</v>
      </c>
      <c r="BD96" s="91">
        <f>Ženy!F37</f>
        <v>0</v>
      </c>
      <c r="BT96" s="87" t="s">
        <v>79</v>
      </c>
      <c r="BV96" s="87" t="s">
        <v>74</v>
      </c>
      <c r="BW96" s="87" t="s">
        <v>83</v>
      </c>
      <c r="BX96" s="87" t="s">
        <v>3</v>
      </c>
      <c r="CL96" s="87"/>
      <c r="CM96" s="87" t="s">
        <v>81</v>
      </c>
    </row>
    <row r="97" spans="2:44" s="31" customFormat="1" ht="30" customHeight="1">
      <c r="B97" s="32"/>
      <c r="AR97" s="32"/>
    </row>
    <row r="98" spans="2:44" s="31" customFormat="1" ht="6.95" customHeight="1">
      <c r="B98" s="45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32"/>
    </row>
  </sheetData>
  <mergeCells count="46">
    <mergeCell ref="D95:H95"/>
    <mergeCell ref="J95:AF95"/>
    <mergeCell ref="AG95:AM95"/>
    <mergeCell ref="AN95:AP95"/>
    <mergeCell ref="D96:H96"/>
    <mergeCell ref="J96:AF96"/>
    <mergeCell ref="AG96:AM96"/>
    <mergeCell ref="AN96:AP96"/>
    <mergeCell ref="C92:G92"/>
    <mergeCell ref="I92:AF92"/>
    <mergeCell ref="AG92:AM92"/>
    <mergeCell ref="AN92:AP92"/>
    <mergeCell ref="AG94:AM94"/>
    <mergeCell ref="AN94:AP94"/>
    <mergeCell ref="L85:AO85"/>
    <mergeCell ref="AM87:AN87"/>
    <mergeCell ref="AM89:AP89"/>
    <mergeCell ref="AS89:AT91"/>
    <mergeCell ref="AM90:AP90"/>
    <mergeCell ref="L33:P33"/>
    <mergeCell ref="W33:AE33"/>
    <mergeCell ref="AK33:AO33"/>
    <mergeCell ref="X35:AB35"/>
    <mergeCell ref="AK35:AO35"/>
    <mergeCell ref="L31:P31"/>
    <mergeCell ref="W31:AE31"/>
    <mergeCell ref="AK31:AO31"/>
    <mergeCell ref="L32:P32"/>
    <mergeCell ref="W32:AE32"/>
    <mergeCell ref="AK32:AO32"/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</mergeCells>
  <hyperlinks>
    <hyperlink ref="A95" location="'1b - Muži'!C2" display="/" xr:uid="{00000000-0004-0000-0000-000000000000}"/>
    <hyperlink ref="A96" location="'2b - Ženy'!C2" display="/" xr:uid="{00000000-0004-0000-0000-000001000000}"/>
  </hyperlinks>
  <pageMargins left="0.39374999999999999" right="0.39374999999999999" top="0.39374999999999999" bottom="0.39374999999999999" header="0.511811023622047" footer="0"/>
  <pageSetup paperSize="9" scale="75" fitToHeight="100" orientation="portrait" horizontalDpi="300" verticalDpi="300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0"/>
  <sheetViews>
    <sheetView showGridLines="0" view="pageBreakPreview" topLeftCell="A136" zoomScaleNormal="100" workbookViewId="0">
      <selection activeCell="F70" sqref="F70"/>
    </sheetView>
  </sheetViews>
  <sheetFormatPr defaultColWidth="8.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1" width="14.16406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80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84</v>
      </c>
      <c r="L4" s="19"/>
      <c r="M4" s="92" t="s">
        <v>9</v>
      </c>
      <c r="AT4" s="16" t="s">
        <v>2</v>
      </c>
    </row>
    <row r="5" spans="2:46" ht="6.95" customHeight="1">
      <c r="B5" s="19"/>
      <c r="L5" s="19"/>
    </row>
    <row r="6" spans="2:46" ht="12" customHeight="1">
      <c r="B6" s="19"/>
      <c r="D6" s="26" t="s">
        <v>13</v>
      </c>
      <c r="L6" s="19"/>
    </row>
    <row r="7" spans="2:46" ht="16.5" customHeight="1">
      <c r="B7" s="19"/>
      <c r="E7" s="184" t="str">
        <f>'Rekapitulace stavby'!K6</f>
        <v>Zimní stadion 2.NP</v>
      </c>
      <c r="F7" s="184"/>
      <c r="G7" s="184"/>
      <c r="H7" s="184"/>
      <c r="L7" s="19"/>
    </row>
    <row r="8" spans="2:46" s="31" customFormat="1" ht="12" customHeight="1">
      <c r="B8" s="32"/>
      <c r="D8" s="26" t="s">
        <v>85</v>
      </c>
      <c r="L8" s="32"/>
    </row>
    <row r="9" spans="2:46" s="31" customFormat="1" ht="16.5" customHeight="1">
      <c r="B9" s="32"/>
      <c r="E9" s="2" t="s">
        <v>77</v>
      </c>
      <c r="F9" s="2"/>
      <c r="G9" s="2"/>
      <c r="H9" s="2"/>
      <c r="L9" s="32"/>
    </row>
    <row r="10" spans="2:46" s="31" customFormat="1">
      <c r="B10" s="32"/>
      <c r="L10" s="32"/>
    </row>
    <row r="11" spans="2:46" s="31" customFormat="1" ht="12" customHeight="1">
      <c r="B11" s="32"/>
      <c r="D11" s="26" t="s">
        <v>15</v>
      </c>
      <c r="F11" s="24"/>
      <c r="I11" s="26" t="s">
        <v>16</v>
      </c>
      <c r="J11" s="24"/>
      <c r="L11" s="32"/>
    </row>
    <row r="12" spans="2:46" s="31" customFormat="1" ht="12" customHeight="1">
      <c r="B12" s="32"/>
      <c r="D12" s="26" t="s">
        <v>17</v>
      </c>
      <c r="F12" s="24" t="s">
        <v>18</v>
      </c>
      <c r="I12" s="26" t="s">
        <v>19</v>
      </c>
      <c r="J12" s="55" t="str">
        <f>'Rekapitulace stavby'!AN8</f>
        <v>13. 1. 2026</v>
      </c>
      <c r="L12" s="32"/>
    </row>
    <row r="13" spans="2:46" s="31" customFormat="1" ht="10.9" customHeight="1">
      <c r="B13" s="32"/>
      <c r="L13" s="32"/>
    </row>
    <row r="14" spans="2:46" s="31" customFormat="1" ht="12" customHeight="1">
      <c r="B14" s="32"/>
      <c r="D14" s="26" t="s">
        <v>21</v>
      </c>
      <c r="I14" s="26" t="s">
        <v>22</v>
      </c>
      <c r="J14" s="24" t="str">
        <f>IF('Rekapitulace stavby'!AN10="","",'Rekapitulace stavby'!AN10)</f>
        <v/>
      </c>
      <c r="L14" s="32"/>
    </row>
    <row r="15" spans="2:46" s="31" customFormat="1" ht="18" customHeight="1">
      <c r="B15" s="32"/>
      <c r="E15" s="24" t="str">
        <f>IF('Rekapitulace stavby'!E11="","",'Rekapitulace stavby'!E11)</f>
        <v xml:space="preserve"> </v>
      </c>
      <c r="I15" s="26" t="s">
        <v>23</v>
      </c>
      <c r="J15" s="24" t="str">
        <f>IF('Rekapitulace stavby'!AN11="","",'Rekapitulace stavby'!AN11)</f>
        <v/>
      </c>
      <c r="L15" s="32"/>
    </row>
    <row r="16" spans="2:46" s="31" customFormat="1" ht="6.95" customHeight="1">
      <c r="B16" s="32"/>
      <c r="L16" s="32"/>
    </row>
    <row r="17" spans="2:12" s="31" customFormat="1" ht="12" customHeight="1">
      <c r="B17" s="32"/>
      <c r="D17" s="26" t="s">
        <v>24</v>
      </c>
      <c r="I17" s="26" t="s">
        <v>22</v>
      </c>
      <c r="J17" s="27" t="str">
        <f>'Rekapitulace stavby'!AN13</f>
        <v>Vyplň údaj</v>
      </c>
      <c r="L17" s="32"/>
    </row>
    <row r="18" spans="2:12" s="31" customFormat="1" ht="18" customHeight="1">
      <c r="B18" s="32"/>
      <c r="E18" s="185" t="str">
        <f>'Rekapitulace stavby'!E14</f>
        <v>Vyplň údaj</v>
      </c>
      <c r="F18" s="185"/>
      <c r="G18" s="185"/>
      <c r="H18" s="185"/>
      <c r="I18" s="26" t="s">
        <v>23</v>
      </c>
      <c r="J18" s="27" t="str">
        <f>'Rekapitulace stavby'!AN14</f>
        <v>Vyplň údaj</v>
      </c>
      <c r="L18" s="32"/>
    </row>
    <row r="19" spans="2:12" s="31" customFormat="1" ht="6.95" customHeight="1">
      <c r="B19" s="32"/>
      <c r="L19" s="32"/>
    </row>
    <row r="20" spans="2:12" s="31" customFormat="1" ht="12" customHeight="1">
      <c r="B20" s="32"/>
      <c r="D20" s="26" t="s">
        <v>26</v>
      </c>
      <c r="I20" s="26" t="s">
        <v>22</v>
      </c>
      <c r="J20" s="24" t="str">
        <f>IF('Rekapitulace stavby'!AN16="","",'Rekapitulace stavby'!AN16)</f>
        <v/>
      </c>
      <c r="L20" s="32"/>
    </row>
    <row r="21" spans="2:12" s="31" customFormat="1" ht="18" customHeight="1">
      <c r="B21" s="32"/>
      <c r="E21" s="24" t="str">
        <f>IF('Rekapitulace stavby'!E17="","",'Rekapitulace stavby'!E17)</f>
        <v xml:space="preserve"> </v>
      </c>
      <c r="I21" s="26" t="s">
        <v>23</v>
      </c>
      <c r="J21" s="24" t="str">
        <f>IF('Rekapitulace stavby'!AN17="","",'Rekapitulace stavby'!AN17)</f>
        <v/>
      </c>
      <c r="L21" s="32"/>
    </row>
    <row r="22" spans="2:12" s="31" customFormat="1" ht="6.95" customHeight="1">
      <c r="B22" s="32"/>
      <c r="L22" s="32"/>
    </row>
    <row r="23" spans="2:12" s="31" customFormat="1" ht="12" customHeight="1">
      <c r="B23" s="32"/>
      <c r="D23" s="26" t="s">
        <v>28</v>
      </c>
      <c r="I23" s="26" t="s">
        <v>22</v>
      </c>
      <c r="J23" s="24" t="str">
        <f>IF('Rekapitulace stavby'!AN19="","",'Rekapitulace stavby'!AN19)</f>
        <v/>
      </c>
      <c r="L23" s="32"/>
    </row>
    <row r="24" spans="2:12" s="31" customFormat="1" ht="18" customHeight="1">
      <c r="B24" s="32"/>
      <c r="E24" s="24" t="str">
        <f>IF('Rekapitulace stavby'!E20="","",'Rekapitulace stavby'!E20)</f>
        <v xml:space="preserve"> </v>
      </c>
      <c r="I24" s="26" t="s">
        <v>23</v>
      </c>
      <c r="J24" s="24" t="str">
        <f>IF('Rekapitulace stavby'!AN20="","",'Rekapitulace stavby'!AN20)</f>
        <v/>
      </c>
      <c r="L24" s="32"/>
    </row>
    <row r="25" spans="2:12" s="31" customFormat="1" ht="6.95" customHeight="1">
      <c r="B25" s="32"/>
      <c r="L25" s="32"/>
    </row>
    <row r="26" spans="2:12" s="31" customFormat="1" ht="12" customHeight="1">
      <c r="B26" s="32"/>
      <c r="D26" s="26" t="s">
        <v>30</v>
      </c>
      <c r="L26" s="32"/>
    </row>
    <row r="27" spans="2:12" s="93" customFormat="1" ht="16.5" customHeight="1">
      <c r="B27" s="94"/>
      <c r="E27" s="9"/>
      <c r="F27" s="9"/>
      <c r="G27" s="9"/>
      <c r="H27" s="9"/>
      <c r="L27" s="94"/>
    </row>
    <row r="28" spans="2:12" s="31" customFormat="1" ht="6.95" customHeight="1">
      <c r="B28" s="32"/>
      <c r="L28" s="32"/>
    </row>
    <row r="29" spans="2:12" s="3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31" customFormat="1" ht="25.5" customHeight="1">
      <c r="B30" s="32"/>
      <c r="D30" s="95" t="s">
        <v>31</v>
      </c>
      <c r="J30" s="69">
        <f>ROUND(J129, 1)</f>
        <v>0</v>
      </c>
      <c r="L30" s="32"/>
    </row>
    <row r="31" spans="2:12" s="3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31" customFormat="1" ht="14.45" customHeight="1">
      <c r="B32" s="32"/>
      <c r="F32" s="35" t="s">
        <v>33</v>
      </c>
      <c r="I32" s="35" t="s">
        <v>32</v>
      </c>
      <c r="J32" s="35" t="s">
        <v>34</v>
      </c>
      <c r="L32" s="32"/>
    </row>
    <row r="33" spans="2:12" s="31" customFormat="1" ht="14.45" customHeight="1">
      <c r="B33" s="32"/>
      <c r="D33" s="96" t="s">
        <v>35</v>
      </c>
      <c r="E33" s="26" t="s">
        <v>36</v>
      </c>
      <c r="F33" s="97">
        <f>ROUND((SUM(BE129:BE279)),  1)</f>
        <v>0</v>
      </c>
      <c r="I33" s="98">
        <v>0.21</v>
      </c>
      <c r="J33" s="97">
        <f>ROUND(((SUM(BE129:BE279))*I33),  1)</f>
        <v>0</v>
      </c>
      <c r="L33" s="32"/>
    </row>
    <row r="34" spans="2:12" s="31" customFormat="1" ht="14.45" customHeight="1">
      <c r="B34" s="32"/>
      <c r="E34" s="26" t="s">
        <v>37</v>
      </c>
      <c r="F34" s="97">
        <f>ROUND((SUM(BF129:BF279)),  1)</f>
        <v>0</v>
      </c>
      <c r="I34" s="98">
        <v>0.12</v>
      </c>
      <c r="J34" s="97">
        <f>ROUND(((SUM(BF129:BF279))*I34),  1)</f>
        <v>0</v>
      </c>
      <c r="L34" s="32"/>
    </row>
    <row r="35" spans="2:12" s="31" customFormat="1" ht="14.45" hidden="1" customHeight="1">
      <c r="B35" s="32"/>
      <c r="E35" s="26" t="s">
        <v>38</v>
      </c>
      <c r="F35" s="97">
        <f>ROUND((SUM(BG129:BG279)),  1)</f>
        <v>0</v>
      </c>
      <c r="I35" s="98">
        <v>0.21</v>
      </c>
      <c r="J35" s="97">
        <f>0</f>
        <v>0</v>
      </c>
      <c r="L35" s="32"/>
    </row>
    <row r="36" spans="2:12" s="31" customFormat="1" ht="14.45" hidden="1" customHeight="1">
      <c r="B36" s="32"/>
      <c r="E36" s="26" t="s">
        <v>39</v>
      </c>
      <c r="F36" s="97">
        <f>ROUND((SUM(BH129:BH279)),  1)</f>
        <v>0</v>
      </c>
      <c r="I36" s="98">
        <v>0.12</v>
      </c>
      <c r="J36" s="97">
        <f>0</f>
        <v>0</v>
      </c>
      <c r="L36" s="32"/>
    </row>
    <row r="37" spans="2:12" s="31" customFormat="1" ht="14.45" hidden="1" customHeight="1">
      <c r="B37" s="32"/>
      <c r="E37" s="26" t="s">
        <v>40</v>
      </c>
      <c r="F37" s="97">
        <f>ROUND((SUM(BI129:BI279)),  1)</f>
        <v>0</v>
      </c>
      <c r="I37" s="98">
        <v>0</v>
      </c>
      <c r="J37" s="97">
        <f>0</f>
        <v>0</v>
      </c>
      <c r="L37" s="32"/>
    </row>
    <row r="38" spans="2:12" s="31" customFormat="1" ht="6.95" customHeight="1">
      <c r="B38" s="32"/>
      <c r="L38" s="32"/>
    </row>
    <row r="39" spans="2:12" s="31" customFormat="1" ht="25.5" customHeight="1">
      <c r="B39" s="32"/>
      <c r="C39" s="99"/>
      <c r="D39" s="100" t="s">
        <v>41</v>
      </c>
      <c r="E39" s="59"/>
      <c r="F39" s="59"/>
      <c r="G39" s="101" t="s">
        <v>42</v>
      </c>
      <c r="H39" s="102" t="s">
        <v>43</v>
      </c>
      <c r="I39" s="59"/>
      <c r="J39" s="103">
        <f>SUM(J30:J37)</f>
        <v>0</v>
      </c>
      <c r="K39" s="104"/>
      <c r="L39" s="32"/>
    </row>
    <row r="40" spans="2:12" s="31" customFormat="1" ht="14.45" customHeight="1">
      <c r="B40" s="32"/>
      <c r="L40" s="32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31" customFormat="1" ht="14.45" customHeight="1">
      <c r="B50" s="32"/>
      <c r="D50" s="42" t="s">
        <v>44</v>
      </c>
      <c r="E50" s="43"/>
      <c r="F50" s="43"/>
      <c r="G50" s="42" t="s">
        <v>45</v>
      </c>
      <c r="H50" s="43"/>
      <c r="I50" s="43"/>
      <c r="J50" s="43"/>
      <c r="K50" s="43"/>
      <c r="L50" s="32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31" customFormat="1" ht="12.75">
      <c r="B61" s="32"/>
      <c r="D61" s="44" t="s">
        <v>46</v>
      </c>
      <c r="E61" s="34"/>
      <c r="F61" s="105" t="s">
        <v>47</v>
      </c>
      <c r="G61" s="44" t="s">
        <v>46</v>
      </c>
      <c r="H61" s="34"/>
      <c r="I61" s="34"/>
      <c r="J61" s="106" t="s">
        <v>47</v>
      </c>
      <c r="K61" s="34"/>
      <c r="L61" s="32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31" customFormat="1" ht="12.75">
      <c r="B65" s="32"/>
      <c r="D65" s="42" t="s">
        <v>48</v>
      </c>
      <c r="E65" s="43"/>
      <c r="F65" s="43"/>
      <c r="G65" s="42" t="s">
        <v>49</v>
      </c>
      <c r="H65" s="43"/>
      <c r="I65" s="43"/>
      <c r="J65" s="43"/>
      <c r="K65" s="43"/>
      <c r="L65" s="32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31" customFormat="1" ht="12.75">
      <c r="B76" s="32"/>
      <c r="D76" s="44" t="s">
        <v>46</v>
      </c>
      <c r="E76" s="34"/>
      <c r="F76" s="105" t="s">
        <v>47</v>
      </c>
      <c r="G76" s="44" t="s">
        <v>46</v>
      </c>
      <c r="H76" s="34"/>
      <c r="I76" s="34"/>
      <c r="J76" s="106" t="s">
        <v>47</v>
      </c>
      <c r="K76" s="34"/>
      <c r="L76" s="32"/>
    </row>
    <row r="77" spans="2:12" s="3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2"/>
    </row>
    <row r="81" spans="2:47" s="31" customFormat="1" ht="6.95" hidden="1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2"/>
    </row>
    <row r="82" spans="2:47" s="31" customFormat="1" ht="24.95" hidden="1" customHeight="1">
      <c r="B82" s="32"/>
      <c r="C82" s="20" t="s">
        <v>86</v>
      </c>
      <c r="L82" s="32"/>
    </row>
    <row r="83" spans="2:47" s="31" customFormat="1" ht="6.95" hidden="1" customHeight="1">
      <c r="B83" s="32"/>
      <c r="L83" s="32"/>
    </row>
    <row r="84" spans="2:47" s="31" customFormat="1" ht="12" hidden="1" customHeight="1">
      <c r="B84" s="32"/>
      <c r="C84" s="26" t="s">
        <v>13</v>
      </c>
      <c r="L84" s="32"/>
    </row>
    <row r="85" spans="2:47" s="31" customFormat="1" ht="16.5" hidden="1" customHeight="1">
      <c r="B85" s="32"/>
      <c r="E85" s="184" t="str">
        <f>E7</f>
        <v>Zimní stadion 2.NP</v>
      </c>
      <c r="F85" s="184"/>
      <c r="G85" s="184"/>
      <c r="H85" s="184"/>
      <c r="L85" s="32"/>
    </row>
    <row r="86" spans="2:47" s="31" customFormat="1" ht="12" hidden="1" customHeight="1">
      <c r="B86" s="32"/>
      <c r="C86" s="26" t="s">
        <v>85</v>
      </c>
      <c r="L86" s="32"/>
    </row>
    <row r="87" spans="2:47" s="31" customFormat="1" ht="16.5" hidden="1" customHeight="1">
      <c r="B87" s="32"/>
      <c r="E87" s="2" t="str">
        <f>E9</f>
        <v>Muži</v>
      </c>
      <c r="F87" s="2"/>
      <c r="G87" s="2"/>
      <c r="H87" s="2"/>
      <c r="L87" s="32"/>
    </row>
    <row r="88" spans="2:47" s="31" customFormat="1" ht="6.95" hidden="1" customHeight="1">
      <c r="B88" s="32"/>
      <c r="L88" s="32"/>
    </row>
    <row r="89" spans="2:47" s="31" customFormat="1" ht="12" hidden="1" customHeight="1">
      <c r="B89" s="32"/>
      <c r="C89" s="26" t="s">
        <v>17</v>
      </c>
      <c r="F89" s="24" t="str">
        <f>F12</f>
        <v xml:space="preserve"> </v>
      </c>
      <c r="I89" s="26" t="s">
        <v>19</v>
      </c>
      <c r="J89" s="55" t="str">
        <f>IF(J12="","",J12)</f>
        <v>13. 1. 2026</v>
      </c>
      <c r="L89" s="32"/>
    </row>
    <row r="90" spans="2:47" s="31" customFormat="1" ht="6.95" hidden="1" customHeight="1">
      <c r="B90" s="32"/>
      <c r="L90" s="32"/>
    </row>
    <row r="91" spans="2:47" s="31" customFormat="1" ht="15.2" hidden="1" customHeight="1">
      <c r="B91" s="32"/>
      <c r="C91" s="26" t="s">
        <v>21</v>
      </c>
      <c r="F91" s="24" t="str">
        <f>E15</f>
        <v xml:space="preserve"> </v>
      </c>
      <c r="I91" s="26" t="s">
        <v>26</v>
      </c>
      <c r="J91" s="29" t="str">
        <f>E21</f>
        <v xml:space="preserve"> </v>
      </c>
      <c r="L91" s="32"/>
    </row>
    <row r="92" spans="2:47" s="31" customFormat="1" ht="15.2" hidden="1" customHeight="1">
      <c r="B92" s="32"/>
      <c r="C92" s="26" t="s">
        <v>24</v>
      </c>
      <c r="F92" s="24" t="str">
        <f>IF(E18="","",E18)</f>
        <v>Vyplň údaj</v>
      </c>
      <c r="I92" s="26" t="s">
        <v>28</v>
      </c>
      <c r="J92" s="29" t="str">
        <f>E24</f>
        <v xml:space="preserve"> </v>
      </c>
      <c r="L92" s="32"/>
    </row>
    <row r="93" spans="2:47" s="31" customFormat="1" ht="10.35" hidden="1" customHeight="1">
      <c r="B93" s="32"/>
      <c r="L93" s="32"/>
    </row>
    <row r="94" spans="2:47" s="31" customFormat="1" ht="29.25" hidden="1" customHeight="1">
      <c r="B94" s="32"/>
      <c r="C94" s="107" t="s">
        <v>87</v>
      </c>
      <c r="D94" s="99"/>
      <c r="E94" s="99"/>
      <c r="F94" s="99"/>
      <c r="G94" s="99"/>
      <c r="H94" s="99"/>
      <c r="I94" s="99"/>
      <c r="J94" s="108" t="s">
        <v>88</v>
      </c>
      <c r="K94" s="99"/>
      <c r="L94" s="32"/>
    </row>
    <row r="95" spans="2:47" s="31" customFormat="1" ht="10.35" hidden="1" customHeight="1">
      <c r="B95" s="32"/>
      <c r="L95" s="32"/>
    </row>
    <row r="96" spans="2:47" s="31" customFormat="1" ht="22.9" hidden="1" customHeight="1">
      <c r="B96" s="32"/>
      <c r="C96" s="109" t="s">
        <v>89</v>
      </c>
      <c r="J96" s="69">
        <f>J129</f>
        <v>0</v>
      </c>
      <c r="L96" s="32"/>
      <c r="AU96" s="16" t="s">
        <v>90</v>
      </c>
    </row>
    <row r="97" spans="2:12" s="110" customFormat="1" ht="24.95" hidden="1" customHeight="1">
      <c r="B97" s="111"/>
      <c r="D97" s="112" t="s">
        <v>91</v>
      </c>
      <c r="E97" s="113"/>
      <c r="F97" s="113"/>
      <c r="G97" s="113"/>
      <c r="H97" s="113"/>
      <c r="I97" s="113"/>
      <c r="J97" s="114">
        <f>J130</f>
        <v>0</v>
      </c>
      <c r="L97" s="111"/>
    </row>
    <row r="98" spans="2:12" s="115" customFormat="1" ht="19.899999999999999" hidden="1" customHeight="1">
      <c r="B98" s="116"/>
      <c r="D98" s="117" t="s">
        <v>92</v>
      </c>
      <c r="E98" s="118"/>
      <c r="F98" s="118"/>
      <c r="G98" s="118"/>
      <c r="H98" s="118"/>
      <c r="I98" s="118"/>
      <c r="J98" s="119">
        <f>J131</f>
        <v>0</v>
      </c>
      <c r="L98" s="116"/>
    </row>
    <row r="99" spans="2:12" s="115" customFormat="1" ht="19.899999999999999" hidden="1" customHeight="1">
      <c r="B99" s="116"/>
      <c r="D99" s="117" t="s">
        <v>93</v>
      </c>
      <c r="E99" s="118"/>
      <c r="F99" s="118"/>
      <c r="G99" s="118"/>
      <c r="H99" s="118"/>
      <c r="I99" s="118"/>
      <c r="J99" s="119">
        <f>J147</f>
        <v>0</v>
      </c>
      <c r="L99" s="116"/>
    </row>
    <row r="100" spans="2:12" s="115" customFormat="1" ht="19.899999999999999" hidden="1" customHeight="1">
      <c r="B100" s="116"/>
      <c r="D100" s="117" t="s">
        <v>94</v>
      </c>
      <c r="E100" s="118"/>
      <c r="F100" s="118"/>
      <c r="G100" s="118"/>
      <c r="H100" s="118"/>
      <c r="I100" s="118"/>
      <c r="J100" s="119">
        <f>J165</f>
        <v>0</v>
      </c>
      <c r="L100" s="116"/>
    </row>
    <row r="101" spans="2:12" s="115" customFormat="1" ht="19.899999999999999" hidden="1" customHeight="1">
      <c r="B101" s="116"/>
      <c r="D101" s="117" t="s">
        <v>95</v>
      </c>
      <c r="E101" s="118"/>
      <c r="F101" s="118"/>
      <c r="G101" s="118"/>
      <c r="H101" s="118"/>
      <c r="I101" s="118"/>
      <c r="J101" s="119">
        <f>J195</f>
        <v>0</v>
      </c>
      <c r="L101" s="116"/>
    </row>
    <row r="102" spans="2:12" s="115" customFormat="1" ht="19.899999999999999" hidden="1" customHeight="1">
      <c r="B102" s="116"/>
      <c r="D102" s="117" t="s">
        <v>96</v>
      </c>
      <c r="E102" s="118"/>
      <c r="F102" s="118"/>
      <c r="G102" s="118"/>
      <c r="H102" s="118"/>
      <c r="I102" s="118"/>
      <c r="J102" s="119">
        <f>J202</f>
        <v>0</v>
      </c>
      <c r="L102" s="116"/>
    </row>
    <row r="103" spans="2:12" s="115" customFormat="1" ht="19.899999999999999" hidden="1" customHeight="1">
      <c r="B103" s="116"/>
      <c r="D103" s="117" t="s">
        <v>97</v>
      </c>
      <c r="E103" s="118"/>
      <c r="F103" s="118"/>
      <c r="G103" s="118"/>
      <c r="H103" s="118"/>
      <c r="I103" s="118"/>
      <c r="J103" s="119">
        <f>J208</f>
        <v>0</v>
      </c>
      <c r="L103" s="116"/>
    </row>
    <row r="104" spans="2:12" s="115" customFormat="1" ht="19.899999999999999" hidden="1" customHeight="1">
      <c r="B104" s="116"/>
      <c r="D104" s="117" t="s">
        <v>98</v>
      </c>
      <c r="E104" s="118"/>
      <c r="F104" s="118"/>
      <c r="G104" s="118"/>
      <c r="H104" s="118"/>
      <c r="I104" s="118"/>
      <c r="J104" s="119">
        <f>J214</f>
        <v>0</v>
      </c>
      <c r="L104" s="116"/>
    </row>
    <row r="105" spans="2:12" s="115" customFormat="1" ht="19.899999999999999" hidden="1" customHeight="1">
      <c r="B105" s="116"/>
      <c r="D105" s="117" t="s">
        <v>99</v>
      </c>
      <c r="E105" s="118"/>
      <c r="F105" s="118"/>
      <c r="G105" s="118"/>
      <c r="H105" s="118"/>
      <c r="I105" s="118"/>
      <c r="J105" s="119">
        <f>J224</f>
        <v>0</v>
      </c>
      <c r="L105" s="116"/>
    </row>
    <row r="106" spans="2:12" s="115" customFormat="1" ht="19.899999999999999" hidden="1" customHeight="1">
      <c r="B106" s="116"/>
      <c r="D106" s="117" t="s">
        <v>100</v>
      </c>
      <c r="E106" s="118"/>
      <c r="F106" s="118"/>
      <c r="G106" s="118"/>
      <c r="H106" s="118"/>
      <c r="I106" s="118"/>
      <c r="J106" s="119">
        <f>J238</f>
        <v>0</v>
      </c>
      <c r="L106" s="116"/>
    </row>
    <row r="107" spans="2:12" s="115" customFormat="1" ht="19.899999999999999" hidden="1" customHeight="1">
      <c r="B107" s="116"/>
      <c r="D107" s="117" t="s">
        <v>101</v>
      </c>
      <c r="E107" s="118"/>
      <c r="F107" s="118"/>
      <c r="G107" s="118"/>
      <c r="H107" s="118"/>
      <c r="I107" s="118"/>
      <c r="J107" s="119">
        <f>J256</f>
        <v>0</v>
      </c>
      <c r="L107" s="116"/>
    </row>
    <row r="108" spans="2:12" s="115" customFormat="1" ht="19.899999999999999" hidden="1" customHeight="1">
      <c r="B108" s="116"/>
      <c r="D108" s="117" t="s">
        <v>102</v>
      </c>
      <c r="E108" s="118"/>
      <c r="F108" s="118"/>
      <c r="G108" s="118"/>
      <c r="H108" s="118"/>
      <c r="I108" s="118"/>
      <c r="J108" s="119">
        <f>J262</f>
        <v>0</v>
      </c>
      <c r="L108" s="116"/>
    </row>
    <row r="109" spans="2:12" s="115" customFormat="1" ht="19.899999999999999" hidden="1" customHeight="1">
      <c r="B109" s="116"/>
      <c r="D109" s="117" t="s">
        <v>103</v>
      </c>
      <c r="E109" s="118"/>
      <c r="F109" s="118"/>
      <c r="G109" s="118"/>
      <c r="H109" s="118"/>
      <c r="I109" s="118"/>
      <c r="J109" s="119">
        <f>J264</f>
        <v>0</v>
      </c>
      <c r="L109" s="116"/>
    </row>
    <row r="110" spans="2:12" s="31" customFormat="1" ht="21.95" hidden="1" customHeight="1">
      <c r="B110" s="32"/>
      <c r="L110" s="32"/>
    </row>
    <row r="111" spans="2:12" s="31" customFormat="1" ht="6.95" hidden="1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2"/>
    </row>
    <row r="112" spans="2:12" hidden="1"/>
    <row r="113" spans="2:21" hidden="1"/>
    <row r="114" spans="2:21" hidden="1"/>
    <row r="115" spans="2:21" s="31" customFormat="1" ht="6.95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6" spans="2:21" s="31" customFormat="1" ht="24.95" customHeight="1">
      <c r="B116" s="32"/>
      <c r="C116" s="20" t="s">
        <v>104</v>
      </c>
      <c r="L116" s="32"/>
    </row>
    <row r="117" spans="2:21" s="31" customFormat="1" ht="6.95" customHeight="1">
      <c r="B117" s="32"/>
      <c r="L117" s="32"/>
    </row>
    <row r="118" spans="2:21" s="31" customFormat="1" ht="12" customHeight="1">
      <c r="B118" s="32"/>
      <c r="C118" s="26" t="s">
        <v>13</v>
      </c>
      <c r="L118" s="32"/>
    </row>
    <row r="119" spans="2:21" s="31" customFormat="1" ht="16.5" customHeight="1">
      <c r="B119" s="32"/>
      <c r="E119" s="184" t="str">
        <f>E7</f>
        <v>Zimní stadion 2.NP</v>
      </c>
      <c r="F119" s="184"/>
      <c r="G119" s="184"/>
      <c r="H119" s="184"/>
      <c r="L119" s="32"/>
    </row>
    <row r="120" spans="2:21" s="31" customFormat="1" ht="12" customHeight="1">
      <c r="B120" s="32"/>
      <c r="C120" s="26" t="s">
        <v>85</v>
      </c>
      <c r="L120" s="32"/>
    </row>
    <row r="121" spans="2:21" s="31" customFormat="1" ht="16.5" customHeight="1">
      <c r="B121" s="32"/>
      <c r="E121" s="2" t="str">
        <f>E9</f>
        <v>Muži</v>
      </c>
      <c r="F121" s="2"/>
      <c r="G121" s="2"/>
      <c r="H121" s="2"/>
      <c r="L121" s="32"/>
    </row>
    <row r="122" spans="2:21" s="31" customFormat="1" ht="6.95" customHeight="1">
      <c r="B122" s="32"/>
      <c r="L122" s="32"/>
    </row>
    <row r="123" spans="2:21" s="31" customFormat="1" ht="12" customHeight="1">
      <c r="B123" s="32"/>
      <c r="C123" s="26" t="s">
        <v>17</v>
      </c>
      <c r="F123" s="24" t="str">
        <f>F12</f>
        <v xml:space="preserve"> </v>
      </c>
      <c r="I123" s="26" t="s">
        <v>19</v>
      </c>
      <c r="J123" s="55" t="str">
        <f>IF(J12="","",J12)</f>
        <v>13. 1. 2026</v>
      </c>
      <c r="L123" s="32"/>
    </row>
    <row r="124" spans="2:21" s="31" customFormat="1" ht="6.95" customHeight="1">
      <c r="B124" s="32"/>
      <c r="L124" s="32"/>
    </row>
    <row r="125" spans="2:21" s="31" customFormat="1" ht="15.2" customHeight="1">
      <c r="B125" s="32"/>
      <c r="C125" s="26" t="s">
        <v>21</v>
      </c>
      <c r="F125" s="24" t="str">
        <f>E15</f>
        <v xml:space="preserve"> </v>
      </c>
      <c r="I125" s="26" t="s">
        <v>26</v>
      </c>
      <c r="J125" s="29" t="str">
        <f>E21</f>
        <v xml:space="preserve"> </v>
      </c>
      <c r="L125" s="32"/>
    </row>
    <row r="126" spans="2:21" s="31" customFormat="1" ht="15.2" customHeight="1">
      <c r="B126" s="32"/>
      <c r="C126" s="26" t="s">
        <v>24</v>
      </c>
      <c r="F126" s="24" t="str">
        <f>IF(E18="","",E18)</f>
        <v>Vyplň údaj</v>
      </c>
      <c r="I126" s="26" t="s">
        <v>28</v>
      </c>
      <c r="J126" s="29" t="str">
        <f>E24</f>
        <v xml:space="preserve"> </v>
      </c>
      <c r="L126" s="32"/>
    </row>
    <row r="127" spans="2:21" s="31" customFormat="1" ht="10.35" customHeight="1">
      <c r="B127" s="32"/>
      <c r="L127" s="32"/>
    </row>
    <row r="128" spans="2:21" s="120" customFormat="1" ht="29.25" customHeight="1">
      <c r="B128" s="121"/>
      <c r="C128" s="122" t="s">
        <v>105</v>
      </c>
      <c r="D128" s="123" t="s">
        <v>57</v>
      </c>
      <c r="E128" s="123" t="s">
        <v>53</v>
      </c>
      <c r="F128" s="123" t="s">
        <v>54</v>
      </c>
      <c r="G128" s="123" t="s">
        <v>106</v>
      </c>
      <c r="H128" s="123" t="s">
        <v>107</v>
      </c>
      <c r="I128" s="123" t="s">
        <v>108</v>
      </c>
      <c r="J128" s="124" t="s">
        <v>88</v>
      </c>
      <c r="K128" s="125" t="s">
        <v>109</v>
      </c>
      <c r="L128" s="121"/>
      <c r="M128" s="61"/>
      <c r="N128" s="62" t="s">
        <v>35</v>
      </c>
      <c r="O128" s="62" t="s">
        <v>110</v>
      </c>
      <c r="P128" s="62" t="s">
        <v>111</v>
      </c>
      <c r="Q128" s="62" t="s">
        <v>112</v>
      </c>
      <c r="R128" s="62" t="s">
        <v>113</v>
      </c>
      <c r="S128" s="62" t="s">
        <v>114</v>
      </c>
      <c r="T128" s="62" t="s">
        <v>115</v>
      </c>
      <c r="U128" s="63" t="s">
        <v>116</v>
      </c>
    </row>
    <row r="129" spans="2:65" s="31" customFormat="1" ht="22.9" customHeight="1">
      <c r="B129" s="32"/>
      <c r="C129" s="67" t="s">
        <v>117</v>
      </c>
      <c r="J129" s="126">
        <f>BK129</f>
        <v>0</v>
      </c>
      <c r="L129" s="32"/>
      <c r="M129" s="64"/>
      <c r="N129" s="56"/>
      <c r="O129" s="56"/>
      <c r="P129" s="127">
        <f>P130</f>
        <v>0</v>
      </c>
      <c r="Q129" s="56"/>
      <c r="R129" s="127">
        <f>R130</f>
        <v>1.8514470037999997</v>
      </c>
      <c r="S129" s="56"/>
      <c r="T129" s="127">
        <f>T130</f>
        <v>7.1546500000000002</v>
      </c>
      <c r="U129" s="57"/>
      <c r="AT129" s="16" t="s">
        <v>71</v>
      </c>
      <c r="AU129" s="16" t="s">
        <v>90</v>
      </c>
      <c r="BK129" s="128">
        <f>BK130</f>
        <v>0</v>
      </c>
    </row>
    <row r="130" spans="2:65" s="129" customFormat="1" ht="25.9" customHeight="1">
      <c r="B130" s="130"/>
      <c r="D130" s="131" t="s">
        <v>71</v>
      </c>
      <c r="E130" s="132" t="s">
        <v>118</v>
      </c>
      <c r="F130" s="132" t="s">
        <v>119</v>
      </c>
      <c r="I130" s="133"/>
      <c r="J130" s="134">
        <f>BK130</f>
        <v>0</v>
      </c>
      <c r="L130" s="130"/>
      <c r="M130" s="135"/>
      <c r="P130" s="136">
        <f>P131+P147+P165+P195+P202+P208+P214+P224+P238+P256+P262+P264</f>
        <v>0</v>
      </c>
      <c r="R130" s="136">
        <f>R131+R147+R165+R195+R202+R208+R214+R224+R238+R256+R262+R264</f>
        <v>1.8514470037999997</v>
      </c>
      <c r="T130" s="136">
        <f>T131+T147+T165+T195+T202+T208+T214+T224+T238+T256+T262+T264</f>
        <v>7.1546500000000002</v>
      </c>
      <c r="U130" s="137"/>
      <c r="AR130" s="131" t="s">
        <v>81</v>
      </c>
      <c r="AT130" s="138" t="s">
        <v>71</v>
      </c>
      <c r="AU130" s="138" t="s">
        <v>72</v>
      </c>
      <c r="AY130" s="131" t="s">
        <v>120</v>
      </c>
      <c r="BK130" s="139">
        <f>BK131+BK147+BK165+BK195+BK202+BK208+BK214+BK224+BK238+BK256+BK262+BK264</f>
        <v>0</v>
      </c>
    </row>
    <row r="131" spans="2:65" s="129" customFormat="1" ht="22.9" customHeight="1">
      <c r="B131" s="130"/>
      <c r="D131" s="131" t="s">
        <v>71</v>
      </c>
      <c r="E131" s="140" t="s">
        <v>121</v>
      </c>
      <c r="F131" s="140" t="s">
        <v>122</v>
      </c>
      <c r="I131" s="133"/>
      <c r="J131" s="141">
        <f>BK131</f>
        <v>0</v>
      </c>
      <c r="L131" s="130"/>
      <c r="M131" s="135"/>
      <c r="P131" s="136">
        <f>SUM(P132:P146)</f>
        <v>0</v>
      </c>
      <c r="R131" s="136">
        <f>SUM(R132:R146)</f>
        <v>3.3681700000000002E-2</v>
      </c>
      <c r="T131" s="136">
        <f>SUM(T132:T146)</f>
        <v>0.1187</v>
      </c>
      <c r="U131" s="137"/>
      <c r="AR131" s="131" t="s">
        <v>81</v>
      </c>
      <c r="AT131" s="138" t="s">
        <v>71</v>
      </c>
      <c r="AU131" s="138" t="s">
        <v>79</v>
      </c>
      <c r="AY131" s="131" t="s">
        <v>120</v>
      </c>
      <c r="BK131" s="139">
        <f>SUM(BK132:BK146)</f>
        <v>0</v>
      </c>
    </row>
    <row r="132" spans="2:65" s="31" customFormat="1" ht="16.5" customHeight="1">
      <c r="B132" s="142"/>
      <c r="C132" s="143" t="s">
        <v>79</v>
      </c>
      <c r="D132" s="143" t="s">
        <v>123</v>
      </c>
      <c r="E132" s="144" t="s">
        <v>124</v>
      </c>
      <c r="F132" s="145" t="s">
        <v>125</v>
      </c>
      <c r="G132" s="146" t="s">
        <v>126</v>
      </c>
      <c r="H132" s="147">
        <v>5</v>
      </c>
      <c r="I132" s="148"/>
      <c r="J132" s="149">
        <f t="shared" ref="J132:J146" si="0">ROUND(I132*H132,1)</f>
        <v>0</v>
      </c>
      <c r="K132" s="150"/>
      <c r="L132" s="32"/>
      <c r="M132" s="151"/>
      <c r="N132" s="152" t="s">
        <v>36</v>
      </c>
      <c r="P132" s="153">
        <f t="shared" ref="P132:P146" si="1">O132*H132</f>
        <v>0</v>
      </c>
      <c r="Q132" s="153">
        <v>0</v>
      </c>
      <c r="R132" s="153">
        <f t="shared" ref="R132:R146" si="2">Q132*H132</f>
        <v>0</v>
      </c>
      <c r="S132" s="153">
        <v>1.4919999999999999E-2</v>
      </c>
      <c r="T132" s="153">
        <f t="shared" ref="T132:T146" si="3">S132*H132</f>
        <v>7.46E-2</v>
      </c>
      <c r="U132" s="154"/>
      <c r="AR132" s="155" t="s">
        <v>127</v>
      </c>
      <c r="AT132" s="155" t="s">
        <v>123</v>
      </c>
      <c r="AU132" s="155" t="s">
        <v>81</v>
      </c>
      <c r="AY132" s="16" t="s">
        <v>120</v>
      </c>
      <c r="BE132" s="156">
        <f t="shared" ref="BE132:BE146" si="4">IF(N132="základní",J132,0)</f>
        <v>0</v>
      </c>
      <c r="BF132" s="156">
        <f t="shared" ref="BF132:BF146" si="5">IF(N132="snížená",J132,0)</f>
        <v>0</v>
      </c>
      <c r="BG132" s="156">
        <f t="shared" ref="BG132:BG146" si="6">IF(N132="zákl. přenesená",J132,0)</f>
        <v>0</v>
      </c>
      <c r="BH132" s="156">
        <f t="shared" ref="BH132:BH146" si="7">IF(N132="sníž. přenesená",J132,0)</f>
        <v>0</v>
      </c>
      <c r="BI132" s="156">
        <f t="shared" ref="BI132:BI146" si="8">IF(N132="nulová",J132,0)</f>
        <v>0</v>
      </c>
      <c r="BJ132" s="16" t="s">
        <v>79</v>
      </c>
      <c r="BK132" s="156">
        <f t="shared" ref="BK132:BK146" si="9">ROUND(I132*H132,1)</f>
        <v>0</v>
      </c>
      <c r="BL132" s="16" t="s">
        <v>127</v>
      </c>
      <c r="BM132" s="155" t="s">
        <v>81</v>
      </c>
    </row>
    <row r="133" spans="2:65" s="31" customFormat="1" ht="16.5" customHeight="1">
      <c r="B133" s="142"/>
      <c r="C133" s="143" t="s">
        <v>81</v>
      </c>
      <c r="D133" s="143" t="s">
        <v>123</v>
      </c>
      <c r="E133" s="144" t="s">
        <v>128</v>
      </c>
      <c r="F133" s="145" t="s">
        <v>129</v>
      </c>
      <c r="G133" s="146" t="s">
        <v>126</v>
      </c>
      <c r="H133" s="147">
        <v>21</v>
      </c>
      <c r="I133" s="148"/>
      <c r="J133" s="149">
        <f t="shared" si="0"/>
        <v>0</v>
      </c>
      <c r="K133" s="150"/>
      <c r="L133" s="32"/>
      <c r="M133" s="151"/>
      <c r="N133" s="152" t="s">
        <v>36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2.0999999999999999E-3</v>
      </c>
      <c r="T133" s="153">
        <f t="shared" si="3"/>
        <v>4.41E-2</v>
      </c>
      <c r="U133" s="154"/>
      <c r="AR133" s="155" t="s">
        <v>127</v>
      </c>
      <c r="AT133" s="155" t="s">
        <v>123</v>
      </c>
      <c r="AU133" s="155" t="s">
        <v>81</v>
      </c>
      <c r="AY133" s="16" t="s">
        <v>120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6" t="s">
        <v>79</v>
      </c>
      <c r="BK133" s="156">
        <f t="shared" si="9"/>
        <v>0</v>
      </c>
      <c r="BL133" s="16" t="s">
        <v>127</v>
      </c>
      <c r="BM133" s="155" t="s">
        <v>130</v>
      </c>
    </row>
    <row r="134" spans="2:65" s="31" customFormat="1" ht="16.5" customHeight="1">
      <c r="B134" s="142"/>
      <c r="C134" s="143" t="s">
        <v>131</v>
      </c>
      <c r="D134" s="143" t="s">
        <v>123</v>
      </c>
      <c r="E134" s="144" t="s">
        <v>132</v>
      </c>
      <c r="F134" s="145" t="s">
        <v>133</v>
      </c>
      <c r="G134" s="146" t="s">
        <v>134</v>
      </c>
      <c r="H134" s="147">
        <v>15</v>
      </c>
      <c r="I134" s="148"/>
      <c r="J134" s="149">
        <f t="shared" si="0"/>
        <v>0</v>
      </c>
      <c r="K134" s="150"/>
      <c r="L134" s="32"/>
      <c r="M134" s="151"/>
      <c r="N134" s="152" t="s">
        <v>36</v>
      </c>
      <c r="P134" s="153">
        <f t="shared" si="1"/>
        <v>0</v>
      </c>
      <c r="Q134" s="153">
        <v>5.0319999999999998E-4</v>
      </c>
      <c r="R134" s="153">
        <f t="shared" si="2"/>
        <v>7.548E-3</v>
      </c>
      <c r="S134" s="153">
        <v>0</v>
      </c>
      <c r="T134" s="153">
        <f t="shared" si="3"/>
        <v>0</v>
      </c>
      <c r="U134" s="154"/>
      <c r="AR134" s="155" t="s">
        <v>127</v>
      </c>
      <c r="AT134" s="155" t="s">
        <v>123</v>
      </c>
      <c r="AU134" s="155" t="s">
        <v>81</v>
      </c>
      <c r="AY134" s="16" t="s">
        <v>120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6" t="s">
        <v>79</v>
      </c>
      <c r="BK134" s="156">
        <f t="shared" si="9"/>
        <v>0</v>
      </c>
      <c r="BL134" s="16" t="s">
        <v>127</v>
      </c>
      <c r="BM134" s="155" t="s">
        <v>135</v>
      </c>
    </row>
    <row r="135" spans="2:65" s="31" customFormat="1" ht="16.5" customHeight="1">
      <c r="B135" s="142"/>
      <c r="C135" s="143" t="s">
        <v>130</v>
      </c>
      <c r="D135" s="143" t="s">
        <v>123</v>
      </c>
      <c r="E135" s="144" t="s">
        <v>136</v>
      </c>
      <c r="F135" s="145" t="s">
        <v>137</v>
      </c>
      <c r="G135" s="146" t="s">
        <v>134</v>
      </c>
      <c r="H135" s="147">
        <v>4</v>
      </c>
      <c r="I135" s="148"/>
      <c r="J135" s="149">
        <f t="shared" si="0"/>
        <v>0</v>
      </c>
      <c r="K135" s="150"/>
      <c r="L135" s="32"/>
      <c r="M135" s="151"/>
      <c r="N135" s="152" t="s">
        <v>36</v>
      </c>
      <c r="P135" s="153">
        <f t="shared" si="1"/>
        <v>0</v>
      </c>
      <c r="Q135" s="153">
        <v>1.7945999999999999E-3</v>
      </c>
      <c r="R135" s="153">
        <f t="shared" si="2"/>
        <v>7.1783999999999997E-3</v>
      </c>
      <c r="S135" s="153">
        <v>0</v>
      </c>
      <c r="T135" s="153">
        <f t="shared" si="3"/>
        <v>0</v>
      </c>
      <c r="U135" s="154"/>
      <c r="AR135" s="155" t="s">
        <v>127</v>
      </c>
      <c r="AT135" s="155" t="s">
        <v>123</v>
      </c>
      <c r="AU135" s="155" t="s">
        <v>81</v>
      </c>
      <c r="AY135" s="16" t="s">
        <v>120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6" t="s">
        <v>79</v>
      </c>
      <c r="BK135" s="156">
        <f t="shared" si="9"/>
        <v>0</v>
      </c>
      <c r="BL135" s="16" t="s">
        <v>127</v>
      </c>
      <c r="BM135" s="155" t="s">
        <v>138</v>
      </c>
    </row>
    <row r="136" spans="2:65" s="31" customFormat="1" ht="21.75" customHeight="1">
      <c r="B136" s="142"/>
      <c r="C136" s="143" t="s">
        <v>139</v>
      </c>
      <c r="D136" s="143" t="s">
        <v>123</v>
      </c>
      <c r="E136" s="144" t="s">
        <v>140</v>
      </c>
      <c r="F136" s="145" t="s">
        <v>141</v>
      </c>
      <c r="G136" s="146" t="s">
        <v>126</v>
      </c>
      <c r="H136" s="147">
        <v>6</v>
      </c>
      <c r="I136" s="148"/>
      <c r="J136" s="149">
        <f t="shared" si="0"/>
        <v>0</v>
      </c>
      <c r="K136" s="150"/>
      <c r="L136" s="32"/>
      <c r="M136" s="151"/>
      <c r="N136" s="152" t="s">
        <v>36</v>
      </c>
      <c r="P136" s="153">
        <f t="shared" si="1"/>
        <v>0</v>
      </c>
      <c r="Q136" s="153">
        <v>4.3110000000000002E-4</v>
      </c>
      <c r="R136" s="153">
        <f t="shared" si="2"/>
        <v>2.5866000000000001E-3</v>
      </c>
      <c r="S136" s="153">
        <v>0</v>
      </c>
      <c r="T136" s="153">
        <f t="shared" si="3"/>
        <v>0</v>
      </c>
      <c r="U136" s="154"/>
      <c r="AR136" s="155" t="s">
        <v>127</v>
      </c>
      <c r="AT136" s="155" t="s">
        <v>123</v>
      </c>
      <c r="AU136" s="155" t="s">
        <v>81</v>
      </c>
      <c r="AY136" s="16" t="s">
        <v>120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6" t="s">
        <v>79</v>
      </c>
      <c r="BK136" s="156">
        <f t="shared" si="9"/>
        <v>0</v>
      </c>
      <c r="BL136" s="16" t="s">
        <v>127</v>
      </c>
      <c r="BM136" s="155" t="s">
        <v>142</v>
      </c>
    </row>
    <row r="137" spans="2:65" s="31" customFormat="1" ht="21.75" customHeight="1">
      <c r="B137" s="142"/>
      <c r="C137" s="143" t="s">
        <v>135</v>
      </c>
      <c r="D137" s="143" t="s">
        <v>123</v>
      </c>
      <c r="E137" s="144" t="s">
        <v>143</v>
      </c>
      <c r="F137" s="145" t="s">
        <v>144</v>
      </c>
      <c r="G137" s="146" t="s">
        <v>126</v>
      </c>
      <c r="H137" s="147">
        <v>15</v>
      </c>
      <c r="I137" s="148"/>
      <c r="J137" s="149">
        <f t="shared" si="0"/>
        <v>0</v>
      </c>
      <c r="K137" s="150"/>
      <c r="L137" s="32"/>
      <c r="M137" s="151"/>
      <c r="N137" s="152" t="s">
        <v>36</v>
      </c>
      <c r="P137" s="153">
        <f t="shared" si="1"/>
        <v>0</v>
      </c>
      <c r="Q137" s="153">
        <v>4.9569999999999996E-4</v>
      </c>
      <c r="R137" s="153">
        <f t="shared" si="2"/>
        <v>7.4354999999999994E-3</v>
      </c>
      <c r="S137" s="153">
        <v>0</v>
      </c>
      <c r="T137" s="153">
        <f t="shared" si="3"/>
        <v>0</v>
      </c>
      <c r="U137" s="154"/>
      <c r="AR137" s="155" t="s">
        <v>127</v>
      </c>
      <c r="AT137" s="155" t="s">
        <v>123</v>
      </c>
      <c r="AU137" s="155" t="s">
        <v>81</v>
      </c>
      <c r="AY137" s="16" t="s">
        <v>120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6" t="s">
        <v>79</v>
      </c>
      <c r="BK137" s="156">
        <f t="shared" si="9"/>
        <v>0</v>
      </c>
      <c r="BL137" s="16" t="s">
        <v>127</v>
      </c>
      <c r="BM137" s="155" t="s">
        <v>7</v>
      </c>
    </row>
    <row r="138" spans="2:65" s="31" customFormat="1" ht="21.75" customHeight="1">
      <c r="B138" s="142"/>
      <c r="C138" s="143" t="s">
        <v>145</v>
      </c>
      <c r="D138" s="143" t="s">
        <v>123</v>
      </c>
      <c r="E138" s="144" t="s">
        <v>146</v>
      </c>
      <c r="F138" s="145" t="s">
        <v>147</v>
      </c>
      <c r="G138" s="146" t="s">
        <v>126</v>
      </c>
      <c r="H138" s="147">
        <v>4</v>
      </c>
      <c r="I138" s="148"/>
      <c r="J138" s="149">
        <f t="shared" si="0"/>
        <v>0</v>
      </c>
      <c r="K138" s="150"/>
      <c r="L138" s="32"/>
      <c r="M138" s="151"/>
      <c r="N138" s="152" t="s">
        <v>36</v>
      </c>
      <c r="P138" s="153">
        <f t="shared" si="1"/>
        <v>0</v>
      </c>
      <c r="Q138" s="153">
        <v>1.5257999999999999E-3</v>
      </c>
      <c r="R138" s="153">
        <f t="shared" si="2"/>
        <v>6.1031999999999996E-3</v>
      </c>
      <c r="S138" s="153">
        <v>0</v>
      </c>
      <c r="T138" s="153">
        <f t="shared" si="3"/>
        <v>0</v>
      </c>
      <c r="U138" s="154"/>
      <c r="AR138" s="155" t="s">
        <v>127</v>
      </c>
      <c r="AT138" s="155" t="s">
        <v>123</v>
      </c>
      <c r="AU138" s="155" t="s">
        <v>81</v>
      </c>
      <c r="AY138" s="16" t="s">
        <v>120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6" t="s">
        <v>79</v>
      </c>
      <c r="BK138" s="156">
        <f t="shared" si="9"/>
        <v>0</v>
      </c>
      <c r="BL138" s="16" t="s">
        <v>127</v>
      </c>
      <c r="BM138" s="155" t="s">
        <v>148</v>
      </c>
    </row>
    <row r="139" spans="2:65" s="31" customFormat="1" ht="16.5" customHeight="1">
      <c r="B139" s="142"/>
      <c r="C139" s="143" t="s">
        <v>138</v>
      </c>
      <c r="D139" s="143" t="s">
        <v>123</v>
      </c>
      <c r="E139" s="144" t="s">
        <v>149</v>
      </c>
      <c r="F139" s="145" t="s">
        <v>150</v>
      </c>
      <c r="G139" s="146" t="s">
        <v>134</v>
      </c>
      <c r="H139" s="147">
        <v>3</v>
      </c>
      <c r="I139" s="148"/>
      <c r="J139" s="149">
        <f t="shared" si="0"/>
        <v>0</v>
      </c>
      <c r="K139" s="150"/>
      <c r="L139" s="32"/>
      <c r="M139" s="151"/>
      <c r="N139" s="152" t="s">
        <v>36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3">
        <f t="shared" si="3"/>
        <v>0</v>
      </c>
      <c r="U139" s="154"/>
      <c r="AR139" s="155" t="s">
        <v>127</v>
      </c>
      <c r="AT139" s="155" t="s">
        <v>123</v>
      </c>
      <c r="AU139" s="155" t="s">
        <v>81</v>
      </c>
      <c r="AY139" s="16" t="s">
        <v>120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6" t="s">
        <v>79</v>
      </c>
      <c r="BK139" s="156">
        <f t="shared" si="9"/>
        <v>0</v>
      </c>
      <c r="BL139" s="16" t="s">
        <v>127</v>
      </c>
      <c r="BM139" s="155" t="s">
        <v>127</v>
      </c>
    </row>
    <row r="140" spans="2:65" s="31" customFormat="1" ht="16.5" customHeight="1">
      <c r="B140" s="142"/>
      <c r="C140" s="143" t="s">
        <v>151</v>
      </c>
      <c r="D140" s="143" t="s">
        <v>123</v>
      </c>
      <c r="E140" s="144" t="s">
        <v>152</v>
      </c>
      <c r="F140" s="145" t="s">
        <v>153</v>
      </c>
      <c r="G140" s="146" t="s">
        <v>134</v>
      </c>
      <c r="H140" s="147">
        <v>8</v>
      </c>
      <c r="I140" s="148"/>
      <c r="J140" s="149">
        <f t="shared" si="0"/>
        <v>0</v>
      </c>
      <c r="K140" s="150"/>
      <c r="L140" s="32"/>
      <c r="M140" s="151"/>
      <c r="N140" s="152" t="s">
        <v>36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3">
        <f t="shared" si="3"/>
        <v>0</v>
      </c>
      <c r="U140" s="154"/>
      <c r="AR140" s="155" t="s">
        <v>127</v>
      </c>
      <c r="AT140" s="155" t="s">
        <v>123</v>
      </c>
      <c r="AU140" s="155" t="s">
        <v>81</v>
      </c>
      <c r="AY140" s="16" t="s">
        <v>120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6" t="s">
        <v>79</v>
      </c>
      <c r="BK140" s="156">
        <f t="shared" si="9"/>
        <v>0</v>
      </c>
      <c r="BL140" s="16" t="s">
        <v>127</v>
      </c>
      <c r="BM140" s="155" t="s">
        <v>154</v>
      </c>
    </row>
    <row r="141" spans="2:65" s="31" customFormat="1" ht="21.75" customHeight="1">
      <c r="B141" s="142"/>
      <c r="C141" s="143" t="s">
        <v>142</v>
      </c>
      <c r="D141" s="143" t="s">
        <v>123</v>
      </c>
      <c r="E141" s="144" t="s">
        <v>155</v>
      </c>
      <c r="F141" s="145" t="s">
        <v>156</v>
      </c>
      <c r="G141" s="146" t="s">
        <v>134</v>
      </c>
      <c r="H141" s="147">
        <v>2</v>
      </c>
      <c r="I141" s="148"/>
      <c r="J141" s="149">
        <f t="shared" si="0"/>
        <v>0</v>
      </c>
      <c r="K141" s="150"/>
      <c r="L141" s="32"/>
      <c r="M141" s="151"/>
      <c r="N141" s="152" t="s">
        <v>36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3">
        <f t="shared" si="3"/>
        <v>0</v>
      </c>
      <c r="U141" s="154"/>
      <c r="AR141" s="155" t="s">
        <v>127</v>
      </c>
      <c r="AT141" s="155" t="s">
        <v>123</v>
      </c>
      <c r="AU141" s="155" t="s">
        <v>81</v>
      </c>
      <c r="AY141" s="16" t="s">
        <v>120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6" t="s">
        <v>79</v>
      </c>
      <c r="BK141" s="156">
        <f t="shared" si="9"/>
        <v>0</v>
      </c>
      <c r="BL141" s="16" t="s">
        <v>127</v>
      </c>
      <c r="BM141" s="155" t="s">
        <v>157</v>
      </c>
    </row>
    <row r="142" spans="2:65" s="31" customFormat="1" ht="21.75" customHeight="1">
      <c r="B142" s="142"/>
      <c r="C142" s="143" t="s">
        <v>158</v>
      </c>
      <c r="D142" s="143" t="s">
        <v>123</v>
      </c>
      <c r="E142" s="144" t="s">
        <v>159</v>
      </c>
      <c r="F142" s="145" t="s">
        <v>160</v>
      </c>
      <c r="G142" s="146" t="s">
        <v>134</v>
      </c>
      <c r="H142" s="147">
        <v>3</v>
      </c>
      <c r="I142" s="148"/>
      <c r="J142" s="149">
        <f t="shared" si="0"/>
        <v>0</v>
      </c>
      <c r="K142" s="150"/>
      <c r="L142" s="32"/>
      <c r="M142" s="151"/>
      <c r="N142" s="152" t="s">
        <v>36</v>
      </c>
      <c r="P142" s="153">
        <f t="shared" si="1"/>
        <v>0</v>
      </c>
      <c r="Q142" s="153">
        <v>9.2000000000000003E-4</v>
      </c>
      <c r="R142" s="153">
        <f t="shared" si="2"/>
        <v>2.7600000000000003E-3</v>
      </c>
      <c r="S142" s="153">
        <v>0</v>
      </c>
      <c r="T142" s="153">
        <f t="shared" si="3"/>
        <v>0</v>
      </c>
      <c r="U142" s="154"/>
      <c r="AR142" s="155" t="s">
        <v>127</v>
      </c>
      <c r="AT142" s="155" t="s">
        <v>123</v>
      </c>
      <c r="AU142" s="155" t="s">
        <v>81</v>
      </c>
      <c r="AY142" s="16" t="s">
        <v>120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6" t="s">
        <v>79</v>
      </c>
      <c r="BK142" s="156">
        <f t="shared" si="9"/>
        <v>0</v>
      </c>
      <c r="BL142" s="16" t="s">
        <v>127</v>
      </c>
      <c r="BM142" s="155" t="s">
        <v>161</v>
      </c>
    </row>
    <row r="143" spans="2:65" s="31" customFormat="1" ht="24.2" customHeight="1">
      <c r="B143" s="142"/>
      <c r="C143" s="143" t="s">
        <v>7</v>
      </c>
      <c r="D143" s="143" t="s">
        <v>123</v>
      </c>
      <c r="E143" s="144" t="s">
        <v>162</v>
      </c>
      <c r="F143" s="145" t="s">
        <v>163</v>
      </c>
      <c r="G143" s="146" t="s">
        <v>134</v>
      </c>
      <c r="H143" s="147">
        <v>1</v>
      </c>
      <c r="I143" s="148"/>
      <c r="J143" s="149">
        <f t="shared" si="0"/>
        <v>0</v>
      </c>
      <c r="K143" s="150"/>
      <c r="L143" s="32"/>
      <c r="M143" s="151"/>
      <c r="N143" s="152" t="s">
        <v>36</v>
      </c>
      <c r="P143" s="153">
        <f t="shared" si="1"/>
        <v>0</v>
      </c>
      <c r="Q143" s="153">
        <v>6.9999999999999994E-5</v>
      </c>
      <c r="R143" s="153">
        <f t="shared" si="2"/>
        <v>6.9999999999999994E-5</v>
      </c>
      <c r="S143" s="153">
        <v>0</v>
      </c>
      <c r="T143" s="153">
        <f t="shared" si="3"/>
        <v>0</v>
      </c>
      <c r="U143" s="154"/>
      <c r="AR143" s="155" t="s">
        <v>127</v>
      </c>
      <c r="AT143" s="155" t="s">
        <v>123</v>
      </c>
      <c r="AU143" s="155" t="s">
        <v>81</v>
      </c>
      <c r="AY143" s="16" t="s">
        <v>120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6" t="s">
        <v>79</v>
      </c>
      <c r="BK143" s="156">
        <f t="shared" si="9"/>
        <v>0</v>
      </c>
      <c r="BL143" s="16" t="s">
        <v>127</v>
      </c>
      <c r="BM143" s="155" t="s">
        <v>164</v>
      </c>
    </row>
    <row r="144" spans="2:65" s="31" customFormat="1" ht="21.75" customHeight="1">
      <c r="B144" s="142"/>
      <c r="C144" s="143" t="s">
        <v>165</v>
      </c>
      <c r="D144" s="143" t="s">
        <v>123</v>
      </c>
      <c r="E144" s="144" t="s">
        <v>166</v>
      </c>
      <c r="F144" s="145" t="s">
        <v>167</v>
      </c>
      <c r="G144" s="146" t="s">
        <v>126</v>
      </c>
      <c r="H144" s="147">
        <v>26</v>
      </c>
      <c r="I144" s="148"/>
      <c r="J144" s="149">
        <f t="shared" si="0"/>
        <v>0</v>
      </c>
      <c r="K144" s="150"/>
      <c r="L144" s="32"/>
      <c r="M144" s="151"/>
      <c r="N144" s="152" t="s">
        <v>36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3">
        <f t="shared" si="3"/>
        <v>0</v>
      </c>
      <c r="U144" s="154"/>
      <c r="AR144" s="155" t="s">
        <v>127</v>
      </c>
      <c r="AT144" s="155" t="s">
        <v>123</v>
      </c>
      <c r="AU144" s="155" t="s">
        <v>81</v>
      </c>
      <c r="AY144" s="16" t="s">
        <v>120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6" t="s">
        <v>79</v>
      </c>
      <c r="BK144" s="156">
        <f t="shared" si="9"/>
        <v>0</v>
      </c>
      <c r="BL144" s="16" t="s">
        <v>127</v>
      </c>
      <c r="BM144" s="155" t="s">
        <v>168</v>
      </c>
    </row>
    <row r="145" spans="2:65" s="31" customFormat="1" ht="16.5" customHeight="1">
      <c r="B145" s="142"/>
      <c r="C145" s="143" t="s">
        <v>148</v>
      </c>
      <c r="D145" s="143" t="s">
        <v>123</v>
      </c>
      <c r="E145" s="144" t="s">
        <v>169</v>
      </c>
      <c r="F145" s="145" t="s">
        <v>170</v>
      </c>
      <c r="G145" s="146" t="s">
        <v>126</v>
      </c>
      <c r="H145" s="147">
        <v>5</v>
      </c>
      <c r="I145" s="148"/>
      <c r="J145" s="149">
        <f t="shared" si="0"/>
        <v>0</v>
      </c>
      <c r="K145" s="150"/>
      <c r="L145" s="32"/>
      <c r="M145" s="151"/>
      <c r="N145" s="152" t="s">
        <v>36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3">
        <f t="shared" si="3"/>
        <v>0</v>
      </c>
      <c r="U145" s="154"/>
      <c r="AR145" s="155" t="s">
        <v>127</v>
      </c>
      <c r="AT145" s="155" t="s">
        <v>123</v>
      </c>
      <c r="AU145" s="155" t="s">
        <v>81</v>
      </c>
      <c r="AY145" s="16" t="s">
        <v>120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6" t="s">
        <v>79</v>
      </c>
      <c r="BK145" s="156">
        <f t="shared" si="9"/>
        <v>0</v>
      </c>
      <c r="BL145" s="16" t="s">
        <v>127</v>
      </c>
      <c r="BM145" s="155" t="s">
        <v>171</v>
      </c>
    </row>
    <row r="146" spans="2:65" s="31" customFormat="1" ht="24.2" customHeight="1">
      <c r="B146" s="142"/>
      <c r="C146" s="143" t="s">
        <v>172</v>
      </c>
      <c r="D146" s="143" t="s">
        <v>123</v>
      </c>
      <c r="E146" s="144" t="s">
        <v>173</v>
      </c>
      <c r="F146" s="145" t="s">
        <v>174</v>
      </c>
      <c r="G146" s="146" t="s">
        <v>175</v>
      </c>
      <c r="H146" s="157"/>
      <c r="I146" s="148"/>
      <c r="J146" s="149">
        <f t="shared" si="0"/>
        <v>0</v>
      </c>
      <c r="K146" s="150"/>
      <c r="L146" s="32"/>
      <c r="M146" s="151"/>
      <c r="N146" s="152" t="s">
        <v>36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3">
        <f t="shared" si="3"/>
        <v>0</v>
      </c>
      <c r="U146" s="154"/>
      <c r="AR146" s="155" t="s">
        <v>127</v>
      </c>
      <c r="AT146" s="155" t="s">
        <v>123</v>
      </c>
      <c r="AU146" s="155" t="s">
        <v>81</v>
      </c>
      <c r="AY146" s="16" t="s">
        <v>120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6" t="s">
        <v>79</v>
      </c>
      <c r="BK146" s="156">
        <f t="shared" si="9"/>
        <v>0</v>
      </c>
      <c r="BL146" s="16" t="s">
        <v>127</v>
      </c>
      <c r="BM146" s="155" t="s">
        <v>176</v>
      </c>
    </row>
    <row r="147" spans="2:65" s="129" customFormat="1" ht="22.9" customHeight="1">
      <c r="B147" s="130"/>
      <c r="D147" s="131" t="s">
        <v>71</v>
      </c>
      <c r="E147" s="140" t="s">
        <v>177</v>
      </c>
      <c r="F147" s="140" t="s">
        <v>178</v>
      </c>
      <c r="I147" s="133"/>
      <c r="J147" s="141">
        <f>BK147</f>
        <v>0</v>
      </c>
      <c r="L147" s="130"/>
      <c r="M147" s="135"/>
      <c r="P147" s="136">
        <f>SUM(P148:P164)</f>
        <v>0</v>
      </c>
      <c r="R147" s="136">
        <f>SUM(R148:R164)</f>
        <v>0.107444598</v>
      </c>
      <c r="T147" s="136">
        <f>SUM(T148:T164)</f>
        <v>0.12617999999999999</v>
      </c>
      <c r="U147" s="137"/>
      <c r="AR147" s="131" t="s">
        <v>81</v>
      </c>
      <c r="AT147" s="138" t="s">
        <v>71</v>
      </c>
      <c r="AU147" s="138" t="s">
        <v>79</v>
      </c>
      <c r="AY147" s="131" t="s">
        <v>120</v>
      </c>
      <c r="BK147" s="139">
        <f>SUM(BK148:BK164)</f>
        <v>0</v>
      </c>
    </row>
    <row r="148" spans="2:65" s="31" customFormat="1" ht="16.5" customHeight="1">
      <c r="B148" s="142"/>
      <c r="C148" s="143" t="s">
        <v>127</v>
      </c>
      <c r="D148" s="143" t="s">
        <v>123</v>
      </c>
      <c r="E148" s="144" t="s">
        <v>179</v>
      </c>
      <c r="F148" s="145" t="s">
        <v>180</v>
      </c>
      <c r="G148" s="146" t="s">
        <v>126</v>
      </c>
      <c r="H148" s="147">
        <v>58</v>
      </c>
      <c r="I148" s="148"/>
      <c r="J148" s="149">
        <f t="shared" ref="J148:J164" si="10">ROUND(I148*H148,1)</f>
        <v>0</v>
      </c>
      <c r="K148" s="150"/>
      <c r="L148" s="32"/>
      <c r="M148" s="151"/>
      <c r="N148" s="152" t="s">
        <v>36</v>
      </c>
      <c r="P148" s="153">
        <f t="shared" ref="P148:P164" si="11">O148*H148</f>
        <v>0</v>
      </c>
      <c r="Q148" s="153">
        <v>0</v>
      </c>
      <c r="R148" s="153">
        <f t="shared" ref="R148:R164" si="12">Q148*H148</f>
        <v>0</v>
      </c>
      <c r="S148" s="153">
        <v>2.1299999999999999E-3</v>
      </c>
      <c r="T148" s="153">
        <f t="shared" ref="T148:T164" si="13">S148*H148</f>
        <v>0.12354</v>
      </c>
      <c r="U148" s="154"/>
      <c r="AR148" s="155" t="s">
        <v>127</v>
      </c>
      <c r="AT148" s="155" t="s">
        <v>123</v>
      </c>
      <c r="AU148" s="155" t="s">
        <v>81</v>
      </c>
      <c r="AY148" s="16" t="s">
        <v>120</v>
      </c>
      <c r="BE148" s="156">
        <f t="shared" ref="BE148:BE164" si="14">IF(N148="základní",J148,0)</f>
        <v>0</v>
      </c>
      <c r="BF148" s="156">
        <f t="shared" ref="BF148:BF164" si="15">IF(N148="snížená",J148,0)</f>
        <v>0</v>
      </c>
      <c r="BG148" s="156">
        <f t="shared" ref="BG148:BG164" si="16">IF(N148="zákl. přenesená",J148,0)</f>
        <v>0</v>
      </c>
      <c r="BH148" s="156">
        <f t="shared" ref="BH148:BH164" si="17">IF(N148="sníž. přenesená",J148,0)</f>
        <v>0</v>
      </c>
      <c r="BI148" s="156">
        <f t="shared" ref="BI148:BI164" si="18">IF(N148="nulová",J148,0)</f>
        <v>0</v>
      </c>
      <c r="BJ148" s="16" t="s">
        <v>79</v>
      </c>
      <c r="BK148" s="156">
        <f t="shared" ref="BK148:BK164" si="19">ROUND(I148*H148,1)</f>
        <v>0</v>
      </c>
      <c r="BL148" s="16" t="s">
        <v>127</v>
      </c>
      <c r="BM148" s="155" t="s">
        <v>181</v>
      </c>
    </row>
    <row r="149" spans="2:65" s="31" customFormat="1" ht="16.5" customHeight="1">
      <c r="B149" s="142"/>
      <c r="C149" s="143" t="s">
        <v>182</v>
      </c>
      <c r="D149" s="143" t="s">
        <v>123</v>
      </c>
      <c r="E149" s="144" t="s">
        <v>183</v>
      </c>
      <c r="F149" s="145" t="s">
        <v>184</v>
      </c>
      <c r="G149" s="146" t="s">
        <v>134</v>
      </c>
      <c r="H149" s="147">
        <v>4</v>
      </c>
      <c r="I149" s="148"/>
      <c r="J149" s="149">
        <f t="shared" si="10"/>
        <v>0</v>
      </c>
      <c r="K149" s="150"/>
      <c r="L149" s="32"/>
      <c r="M149" s="151"/>
      <c r="N149" s="152" t="s">
        <v>36</v>
      </c>
      <c r="P149" s="153">
        <f t="shared" si="11"/>
        <v>0</v>
      </c>
      <c r="Q149" s="153">
        <v>6.2385999999999995E-4</v>
      </c>
      <c r="R149" s="153">
        <f t="shared" si="12"/>
        <v>2.4954399999999998E-3</v>
      </c>
      <c r="S149" s="153">
        <v>0</v>
      </c>
      <c r="T149" s="153">
        <f t="shared" si="13"/>
        <v>0</v>
      </c>
      <c r="U149" s="154"/>
      <c r="AR149" s="155" t="s">
        <v>127</v>
      </c>
      <c r="AT149" s="155" t="s">
        <v>123</v>
      </c>
      <c r="AU149" s="155" t="s">
        <v>81</v>
      </c>
      <c r="AY149" s="16" t="s">
        <v>120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6" t="s">
        <v>79</v>
      </c>
      <c r="BK149" s="156">
        <f t="shared" si="19"/>
        <v>0</v>
      </c>
      <c r="BL149" s="16" t="s">
        <v>127</v>
      </c>
      <c r="BM149" s="155" t="s">
        <v>185</v>
      </c>
    </row>
    <row r="150" spans="2:65" s="31" customFormat="1" ht="16.5" customHeight="1">
      <c r="B150" s="142"/>
      <c r="C150" s="143" t="s">
        <v>154</v>
      </c>
      <c r="D150" s="143" t="s">
        <v>123</v>
      </c>
      <c r="E150" s="144" t="s">
        <v>186</v>
      </c>
      <c r="F150" s="145" t="s">
        <v>187</v>
      </c>
      <c r="G150" s="146" t="s">
        <v>134</v>
      </c>
      <c r="H150" s="147">
        <v>10</v>
      </c>
      <c r="I150" s="148"/>
      <c r="J150" s="149">
        <f t="shared" si="10"/>
        <v>0</v>
      </c>
      <c r="K150" s="150"/>
      <c r="L150" s="32"/>
      <c r="M150" s="151"/>
      <c r="N150" s="152" t="s">
        <v>36</v>
      </c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3">
        <f t="shared" si="13"/>
        <v>0</v>
      </c>
      <c r="U150" s="154"/>
      <c r="AR150" s="155" t="s">
        <v>127</v>
      </c>
      <c r="AT150" s="155" t="s">
        <v>123</v>
      </c>
      <c r="AU150" s="155" t="s">
        <v>81</v>
      </c>
      <c r="AY150" s="16" t="s">
        <v>120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6" t="s">
        <v>79</v>
      </c>
      <c r="BK150" s="156">
        <f t="shared" si="19"/>
        <v>0</v>
      </c>
      <c r="BL150" s="16" t="s">
        <v>127</v>
      </c>
      <c r="BM150" s="155" t="s">
        <v>188</v>
      </c>
    </row>
    <row r="151" spans="2:65" s="31" customFormat="1" ht="16.5" customHeight="1">
      <c r="B151" s="142"/>
      <c r="C151" s="143" t="s">
        <v>189</v>
      </c>
      <c r="D151" s="143" t="s">
        <v>123</v>
      </c>
      <c r="E151" s="144" t="s">
        <v>190</v>
      </c>
      <c r="F151" s="145" t="s">
        <v>191</v>
      </c>
      <c r="G151" s="146" t="s">
        <v>134</v>
      </c>
      <c r="H151" s="147">
        <v>4</v>
      </c>
      <c r="I151" s="148"/>
      <c r="J151" s="149">
        <f t="shared" si="10"/>
        <v>0</v>
      </c>
      <c r="K151" s="150"/>
      <c r="L151" s="32"/>
      <c r="M151" s="151"/>
      <c r="N151" s="152" t="s">
        <v>36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3">
        <f t="shared" si="13"/>
        <v>0</v>
      </c>
      <c r="U151" s="154"/>
      <c r="AR151" s="155" t="s">
        <v>127</v>
      </c>
      <c r="AT151" s="155" t="s">
        <v>123</v>
      </c>
      <c r="AU151" s="155" t="s">
        <v>81</v>
      </c>
      <c r="AY151" s="16" t="s">
        <v>120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6" t="s">
        <v>79</v>
      </c>
      <c r="BK151" s="156">
        <f t="shared" si="19"/>
        <v>0</v>
      </c>
      <c r="BL151" s="16" t="s">
        <v>127</v>
      </c>
      <c r="BM151" s="155" t="s">
        <v>192</v>
      </c>
    </row>
    <row r="152" spans="2:65" s="31" customFormat="1" ht="21.75" customHeight="1">
      <c r="B152" s="142"/>
      <c r="C152" s="143" t="s">
        <v>157</v>
      </c>
      <c r="D152" s="143" t="s">
        <v>123</v>
      </c>
      <c r="E152" s="144" t="s">
        <v>193</v>
      </c>
      <c r="F152" s="145" t="s">
        <v>194</v>
      </c>
      <c r="G152" s="146" t="s">
        <v>134</v>
      </c>
      <c r="H152" s="147">
        <v>4</v>
      </c>
      <c r="I152" s="148"/>
      <c r="J152" s="149">
        <f t="shared" si="10"/>
        <v>0</v>
      </c>
      <c r="K152" s="150"/>
      <c r="L152" s="32"/>
      <c r="M152" s="151"/>
      <c r="N152" s="152" t="s">
        <v>36</v>
      </c>
      <c r="P152" s="153">
        <f t="shared" si="11"/>
        <v>0</v>
      </c>
      <c r="Q152" s="153">
        <v>3.4E-5</v>
      </c>
      <c r="R152" s="153">
        <f t="shared" si="12"/>
        <v>1.36E-4</v>
      </c>
      <c r="S152" s="153">
        <v>6.6E-4</v>
      </c>
      <c r="T152" s="153">
        <f t="shared" si="13"/>
        <v>2.64E-3</v>
      </c>
      <c r="U152" s="154"/>
      <c r="AR152" s="155" t="s">
        <v>127</v>
      </c>
      <c r="AT152" s="155" t="s">
        <v>123</v>
      </c>
      <c r="AU152" s="155" t="s">
        <v>81</v>
      </c>
      <c r="AY152" s="16" t="s">
        <v>120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6" t="s">
        <v>79</v>
      </c>
      <c r="BK152" s="156">
        <f t="shared" si="19"/>
        <v>0</v>
      </c>
      <c r="BL152" s="16" t="s">
        <v>127</v>
      </c>
      <c r="BM152" s="155" t="s">
        <v>195</v>
      </c>
    </row>
    <row r="153" spans="2:65" s="31" customFormat="1" ht="24.2" customHeight="1">
      <c r="B153" s="142"/>
      <c r="C153" s="143" t="s">
        <v>6</v>
      </c>
      <c r="D153" s="143" t="s">
        <v>123</v>
      </c>
      <c r="E153" s="144" t="s">
        <v>196</v>
      </c>
      <c r="F153" s="145" t="s">
        <v>197</v>
      </c>
      <c r="G153" s="146" t="s">
        <v>126</v>
      </c>
      <c r="H153" s="147">
        <v>38</v>
      </c>
      <c r="I153" s="148"/>
      <c r="J153" s="149">
        <f t="shared" si="10"/>
        <v>0</v>
      </c>
      <c r="K153" s="150"/>
      <c r="L153" s="32"/>
      <c r="M153" s="151"/>
      <c r="N153" s="152" t="s">
        <v>36</v>
      </c>
      <c r="P153" s="153">
        <f t="shared" si="11"/>
        <v>0</v>
      </c>
      <c r="Q153" s="153">
        <v>8.1375000000000002E-4</v>
      </c>
      <c r="R153" s="153">
        <f t="shared" si="12"/>
        <v>3.0922500000000002E-2</v>
      </c>
      <c r="S153" s="153">
        <v>0</v>
      </c>
      <c r="T153" s="153">
        <f t="shared" si="13"/>
        <v>0</v>
      </c>
      <c r="U153" s="154"/>
      <c r="AR153" s="155" t="s">
        <v>127</v>
      </c>
      <c r="AT153" s="155" t="s">
        <v>123</v>
      </c>
      <c r="AU153" s="155" t="s">
        <v>81</v>
      </c>
      <c r="AY153" s="16" t="s">
        <v>120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6" t="s">
        <v>79</v>
      </c>
      <c r="BK153" s="156">
        <f t="shared" si="19"/>
        <v>0</v>
      </c>
      <c r="BL153" s="16" t="s">
        <v>127</v>
      </c>
      <c r="BM153" s="155" t="s">
        <v>198</v>
      </c>
    </row>
    <row r="154" spans="2:65" s="31" customFormat="1" ht="24.2" customHeight="1">
      <c r="B154" s="142"/>
      <c r="C154" s="143" t="s">
        <v>161</v>
      </c>
      <c r="D154" s="143" t="s">
        <v>123</v>
      </c>
      <c r="E154" s="144" t="s">
        <v>199</v>
      </c>
      <c r="F154" s="145" t="s">
        <v>200</v>
      </c>
      <c r="G154" s="146" t="s">
        <v>126</v>
      </c>
      <c r="H154" s="147">
        <v>30</v>
      </c>
      <c r="I154" s="148"/>
      <c r="J154" s="149">
        <f t="shared" si="10"/>
        <v>0</v>
      </c>
      <c r="K154" s="150"/>
      <c r="L154" s="32"/>
      <c r="M154" s="151"/>
      <c r="N154" s="152" t="s">
        <v>36</v>
      </c>
      <c r="P154" s="153">
        <f t="shared" si="11"/>
        <v>0</v>
      </c>
      <c r="Q154" s="153">
        <v>1.18946E-3</v>
      </c>
      <c r="R154" s="153">
        <f t="shared" si="12"/>
        <v>3.5683800000000002E-2</v>
      </c>
      <c r="S154" s="153">
        <v>0</v>
      </c>
      <c r="T154" s="153">
        <f t="shared" si="13"/>
        <v>0</v>
      </c>
      <c r="U154" s="154"/>
      <c r="AR154" s="155" t="s">
        <v>127</v>
      </c>
      <c r="AT154" s="155" t="s">
        <v>123</v>
      </c>
      <c r="AU154" s="155" t="s">
        <v>81</v>
      </c>
      <c r="AY154" s="16" t="s">
        <v>120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6" t="s">
        <v>79</v>
      </c>
      <c r="BK154" s="156">
        <f t="shared" si="19"/>
        <v>0</v>
      </c>
      <c r="BL154" s="16" t="s">
        <v>127</v>
      </c>
      <c r="BM154" s="155" t="s">
        <v>201</v>
      </c>
    </row>
    <row r="155" spans="2:65" s="31" customFormat="1" ht="33" customHeight="1">
      <c r="B155" s="142"/>
      <c r="C155" s="143" t="s">
        <v>202</v>
      </c>
      <c r="D155" s="143" t="s">
        <v>123</v>
      </c>
      <c r="E155" s="144" t="s">
        <v>203</v>
      </c>
      <c r="F155" s="145" t="s">
        <v>204</v>
      </c>
      <c r="G155" s="146" t="s">
        <v>126</v>
      </c>
      <c r="H155" s="147">
        <v>68</v>
      </c>
      <c r="I155" s="148"/>
      <c r="J155" s="149">
        <f t="shared" si="10"/>
        <v>0</v>
      </c>
      <c r="K155" s="150"/>
      <c r="L155" s="32"/>
      <c r="M155" s="151"/>
      <c r="N155" s="152" t="s">
        <v>36</v>
      </c>
      <c r="P155" s="153">
        <f t="shared" si="11"/>
        <v>0</v>
      </c>
      <c r="Q155" s="153">
        <v>1.6312E-4</v>
      </c>
      <c r="R155" s="153">
        <f t="shared" si="12"/>
        <v>1.109216E-2</v>
      </c>
      <c r="S155" s="153">
        <v>0</v>
      </c>
      <c r="T155" s="153">
        <f t="shared" si="13"/>
        <v>0</v>
      </c>
      <c r="U155" s="154"/>
      <c r="AR155" s="155" t="s">
        <v>127</v>
      </c>
      <c r="AT155" s="155" t="s">
        <v>123</v>
      </c>
      <c r="AU155" s="155" t="s">
        <v>81</v>
      </c>
      <c r="AY155" s="16" t="s">
        <v>120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6" t="s">
        <v>79</v>
      </c>
      <c r="BK155" s="156">
        <f t="shared" si="19"/>
        <v>0</v>
      </c>
      <c r="BL155" s="16" t="s">
        <v>127</v>
      </c>
      <c r="BM155" s="155" t="s">
        <v>205</v>
      </c>
    </row>
    <row r="156" spans="2:65" s="31" customFormat="1" ht="16.5" customHeight="1">
      <c r="B156" s="142"/>
      <c r="C156" s="143" t="s">
        <v>164</v>
      </c>
      <c r="D156" s="143" t="s">
        <v>123</v>
      </c>
      <c r="E156" s="144" t="s">
        <v>206</v>
      </c>
      <c r="F156" s="145" t="s">
        <v>207</v>
      </c>
      <c r="G156" s="146" t="s">
        <v>134</v>
      </c>
      <c r="H156" s="147">
        <v>16</v>
      </c>
      <c r="I156" s="148"/>
      <c r="J156" s="149">
        <f t="shared" si="10"/>
        <v>0</v>
      </c>
      <c r="K156" s="150"/>
      <c r="L156" s="32"/>
      <c r="M156" s="151"/>
      <c r="N156" s="152" t="s">
        <v>36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3">
        <f t="shared" si="13"/>
        <v>0</v>
      </c>
      <c r="U156" s="154"/>
      <c r="AR156" s="155" t="s">
        <v>127</v>
      </c>
      <c r="AT156" s="155" t="s">
        <v>123</v>
      </c>
      <c r="AU156" s="155" t="s">
        <v>81</v>
      </c>
      <c r="AY156" s="16" t="s">
        <v>120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6" t="s">
        <v>79</v>
      </c>
      <c r="BK156" s="156">
        <f t="shared" si="19"/>
        <v>0</v>
      </c>
      <c r="BL156" s="16" t="s">
        <v>127</v>
      </c>
      <c r="BM156" s="155" t="s">
        <v>208</v>
      </c>
    </row>
    <row r="157" spans="2:65" s="31" customFormat="1" ht="24.2" customHeight="1">
      <c r="B157" s="142"/>
      <c r="C157" s="143" t="s">
        <v>209</v>
      </c>
      <c r="D157" s="143" t="s">
        <v>123</v>
      </c>
      <c r="E157" s="144" t="s">
        <v>210</v>
      </c>
      <c r="F157" s="145" t="s">
        <v>211</v>
      </c>
      <c r="G157" s="146" t="s">
        <v>134</v>
      </c>
      <c r="H157" s="147">
        <v>2</v>
      </c>
      <c r="I157" s="148"/>
      <c r="J157" s="149">
        <f t="shared" si="10"/>
        <v>0</v>
      </c>
      <c r="K157" s="150"/>
      <c r="L157" s="32"/>
      <c r="M157" s="151"/>
      <c r="N157" s="152" t="s">
        <v>36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3">
        <f t="shared" si="13"/>
        <v>0</v>
      </c>
      <c r="U157" s="154"/>
      <c r="AR157" s="155" t="s">
        <v>127</v>
      </c>
      <c r="AT157" s="155" t="s">
        <v>123</v>
      </c>
      <c r="AU157" s="155" t="s">
        <v>81</v>
      </c>
      <c r="AY157" s="16" t="s">
        <v>120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6" t="s">
        <v>79</v>
      </c>
      <c r="BK157" s="156">
        <f t="shared" si="19"/>
        <v>0</v>
      </c>
      <c r="BL157" s="16" t="s">
        <v>127</v>
      </c>
      <c r="BM157" s="155" t="s">
        <v>212</v>
      </c>
    </row>
    <row r="158" spans="2:65" s="31" customFormat="1" ht="16.5" customHeight="1">
      <c r="B158" s="142"/>
      <c r="C158" s="143" t="s">
        <v>168</v>
      </c>
      <c r="D158" s="143" t="s">
        <v>123</v>
      </c>
      <c r="E158" s="144" t="s">
        <v>213</v>
      </c>
      <c r="F158" s="145" t="s">
        <v>214</v>
      </c>
      <c r="G158" s="146" t="s">
        <v>134</v>
      </c>
      <c r="H158" s="147">
        <v>2</v>
      </c>
      <c r="I158" s="148"/>
      <c r="J158" s="149">
        <f t="shared" si="10"/>
        <v>0</v>
      </c>
      <c r="K158" s="150"/>
      <c r="L158" s="32"/>
      <c r="M158" s="151"/>
      <c r="N158" s="152" t="s">
        <v>36</v>
      </c>
      <c r="P158" s="153">
        <f t="shared" si="11"/>
        <v>0</v>
      </c>
      <c r="Q158" s="153">
        <v>7.5600000000000005E-4</v>
      </c>
      <c r="R158" s="153">
        <f t="shared" si="12"/>
        <v>1.5120000000000001E-3</v>
      </c>
      <c r="S158" s="153">
        <v>0</v>
      </c>
      <c r="T158" s="153">
        <f t="shared" si="13"/>
        <v>0</v>
      </c>
      <c r="U158" s="154"/>
      <c r="AR158" s="155" t="s">
        <v>127</v>
      </c>
      <c r="AT158" s="155" t="s">
        <v>123</v>
      </c>
      <c r="AU158" s="155" t="s">
        <v>81</v>
      </c>
      <c r="AY158" s="16" t="s">
        <v>120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6" t="s">
        <v>79</v>
      </c>
      <c r="BK158" s="156">
        <f t="shared" si="19"/>
        <v>0</v>
      </c>
      <c r="BL158" s="16" t="s">
        <v>127</v>
      </c>
      <c r="BM158" s="155" t="s">
        <v>215</v>
      </c>
    </row>
    <row r="159" spans="2:65" s="31" customFormat="1" ht="16.5" customHeight="1">
      <c r="B159" s="142"/>
      <c r="C159" s="143" t="s">
        <v>216</v>
      </c>
      <c r="D159" s="143" t="s">
        <v>123</v>
      </c>
      <c r="E159" s="144" t="s">
        <v>217</v>
      </c>
      <c r="F159" s="145" t="s">
        <v>218</v>
      </c>
      <c r="G159" s="146" t="s">
        <v>134</v>
      </c>
      <c r="H159" s="147">
        <v>3</v>
      </c>
      <c r="I159" s="148"/>
      <c r="J159" s="149">
        <f t="shared" si="10"/>
        <v>0</v>
      </c>
      <c r="K159" s="150"/>
      <c r="L159" s="32"/>
      <c r="M159" s="151"/>
      <c r="N159" s="152" t="s">
        <v>36</v>
      </c>
      <c r="P159" s="153">
        <f t="shared" si="11"/>
        <v>0</v>
      </c>
      <c r="Q159" s="153">
        <v>9.4850000000000002E-4</v>
      </c>
      <c r="R159" s="153">
        <f t="shared" si="12"/>
        <v>2.8454999999999999E-3</v>
      </c>
      <c r="S159" s="153">
        <v>0</v>
      </c>
      <c r="T159" s="153">
        <f t="shared" si="13"/>
        <v>0</v>
      </c>
      <c r="U159" s="154"/>
      <c r="AR159" s="155" t="s">
        <v>127</v>
      </c>
      <c r="AT159" s="155" t="s">
        <v>123</v>
      </c>
      <c r="AU159" s="155" t="s">
        <v>81</v>
      </c>
      <c r="AY159" s="16" t="s">
        <v>120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6" t="s">
        <v>79</v>
      </c>
      <c r="BK159" s="156">
        <f t="shared" si="19"/>
        <v>0</v>
      </c>
      <c r="BL159" s="16" t="s">
        <v>127</v>
      </c>
      <c r="BM159" s="155" t="s">
        <v>219</v>
      </c>
    </row>
    <row r="160" spans="2:65" s="31" customFormat="1" ht="16.5" customHeight="1">
      <c r="B160" s="142"/>
      <c r="C160" s="143" t="s">
        <v>171</v>
      </c>
      <c r="D160" s="143" t="s">
        <v>123</v>
      </c>
      <c r="E160" s="144" t="s">
        <v>220</v>
      </c>
      <c r="F160" s="145" t="s">
        <v>221</v>
      </c>
      <c r="G160" s="146" t="s">
        <v>134</v>
      </c>
      <c r="H160" s="147">
        <v>4</v>
      </c>
      <c r="I160" s="148"/>
      <c r="J160" s="149">
        <f t="shared" si="10"/>
        <v>0</v>
      </c>
      <c r="K160" s="150"/>
      <c r="L160" s="32"/>
      <c r="M160" s="151"/>
      <c r="N160" s="152" t="s">
        <v>36</v>
      </c>
      <c r="P160" s="153">
        <f t="shared" si="11"/>
        <v>0</v>
      </c>
      <c r="Q160" s="153">
        <v>1.3584999999999999E-3</v>
      </c>
      <c r="R160" s="153">
        <f t="shared" si="12"/>
        <v>5.4339999999999996E-3</v>
      </c>
      <c r="S160" s="153">
        <v>0</v>
      </c>
      <c r="T160" s="153">
        <f t="shared" si="13"/>
        <v>0</v>
      </c>
      <c r="U160" s="154"/>
      <c r="AR160" s="155" t="s">
        <v>127</v>
      </c>
      <c r="AT160" s="155" t="s">
        <v>123</v>
      </c>
      <c r="AU160" s="155" t="s">
        <v>81</v>
      </c>
      <c r="AY160" s="16" t="s">
        <v>120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6" t="s">
        <v>79</v>
      </c>
      <c r="BK160" s="156">
        <f t="shared" si="19"/>
        <v>0</v>
      </c>
      <c r="BL160" s="16" t="s">
        <v>127</v>
      </c>
      <c r="BM160" s="155" t="s">
        <v>222</v>
      </c>
    </row>
    <row r="161" spans="2:65" s="31" customFormat="1" ht="16.5" customHeight="1">
      <c r="B161" s="142"/>
      <c r="C161" s="143" t="s">
        <v>223</v>
      </c>
      <c r="D161" s="143" t="s">
        <v>123</v>
      </c>
      <c r="E161" s="144" t="s">
        <v>224</v>
      </c>
      <c r="F161" s="145" t="s">
        <v>225</v>
      </c>
      <c r="G161" s="146" t="s">
        <v>134</v>
      </c>
      <c r="H161" s="147">
        <v>2</v>
      </c>
      <c r="I161" s="148"/>
      <c r="J161" s="149">
        <f t="shared" si="10"/>
        <v>0</v>
      </c>
      <c r="K161" s="150"/>
      <c r="L161" s="32"/>
      <c r="M161" s="151"/>
      <c r="N161" s="152" t="s">
        <v>36</v>
      </c>
      <c r="P161" s="153">
        <f t="shared" si="11"/>
        <v>0</v>
      </c>
      <c r="Q161" s="153">
        <v>1.8710000000000001E-3</v>
      </c>
      <c r="R161" s="153">
        <f t="shared" si="12"/>
        <v>3.7420000000000001E-3</v>
      </c>
      <c r="S161" s="153">
        <v>0</v>
      </c>
      <c r="T161" s="153">
        <f t="shared" si="13"/>
        <v>0</v>
      </c>
      <c r="U161" s="154"/>
      <c r="AR161" s="155" t="s">
        <v>127</v>
      </c>
      <c r="AT161" s="155" t="s">
        <v>123</v>
      </c>
      <c r="AU161" s="155" t="s">
        <v>81</v>
      </c>
      <c r="AY161" s="16" t="s">
        <v>120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6" t="s">
        <v>79</v>
      </c>
      <c r="BK161" s="156">
        <f t="shared" si="19"/>
        <v>0</v>
      </c>
      <c r="BL161" s="16" t="s">
        <v>127</v>
      </c>
      <c r="BM161" s="155" t="s">
        <v>226</v>
      </c>
    </row>
    <row r="162" spans="2:65" s="31" customFormat="1" ht="24.2" customHeight="1">
      <c r="B162" s="142"/>
      <c r="C162" s="143" t="s">
        <v>176</v>
      </c>
      <c r="D162" s="143" t="s">
        <v>123</v>
      </c>
      <c r="E162" s="144" t="s">
        <v>227</v>
      </c>
      <c r="F162" s="145" t="s">
        <v>228</v>
      </c>
      <c r="G162" s="146" t="s">
        <v>126</v>
      </c>
      <c r="H162" s="147">
        <v>68</v>
      </c>
      <c r="I162" s="148"/>
      <c r="J162" s="149">
        <f t="shared" si="10"/>
        <v>0</v>
      </c>
      <c r="K162" s="150"/>
      <c r="L162" s="32"/>
      <c r="M162" s="151"/>
      <c r="N162" s="152" t="s">
        <v>36</v>
      </c>
      <c r="P162" s="153">
        <f t="shared" si="11"/>
        <v>0</v>
      </c>
      <c r="Q162" s="153">
        <v>1.8972349999999999E-4</v>
      </c>
      <c r="R162" s="153">
        <f t="shared" si="12"/>
        <v>1.2901197999999999E-2</v>
      </c>
      <c r="S162" s="153">
        <v>0</v>
      </c>
      <c r="T162" s="153">
        <f t="shared" si="13"/>
        <v>0</v>
      </c>
      <c r="U162" s="154"/>
      <c r="AR162" s="155" t="s">
        <v>127</v>
      </c>
      <c r="AT162" s="155" t="s">
        <v>123</v>
      </c>
      <c r="AU162" s="155" t="s">
        <v>81</v>
      </c>
      <c r="AY162" s="16" t="s">
        <v>120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6" t="s">
        <v>79</v>
      </c>
      <c r="BK162" s="156">
        <f t="shared" si="19"/>
        <v>0</v>
      </c>
      <c r="BL162" s="16" t="s">
        <v>127</v>
      </c>
      <c r="BM162" s="155" t="s">
        <v>229</v>
      </c>
    </row>
    <row r="163" spans="2:65" s="31" customFormat="1" ht="16.5" customHeight="1">
      <c r="B163" s="142"/>
      <c r="C163" s="143" t="s">
        <v>230</v>
      </c>
      <c r="D163" s="143" t="s">
        <v>123</v>
      </c>
      <c r="E163" s="144" t="s">
        <v>231</v>
      </c>
      <c r="F163" s="145" t="s">
        <v>232</v>
      </c>
      <c r="G163" s="146" t="s">
        <v>126</v>
      </c>
      <c r="H163" s="147">
        <v>68</v>
      </c>
      <c r="I163" s="148"/>
      <c r="J163" s="149">
        <f t="shared" si="10"/>
        <v>0</v>
      </c>
      <c r="K163" s="150"/>
      <c r="L163" s="32"/>
      <c r="M163" s="151"/>
      <c r="N163" s="152" t="s">
        <v>36</v>
      </c>
      <c r="P163" s="153">
        <f t="shared" si="11"/>
        <v>0</v>
      </c>
      <c r="Q163" s="153">
        <v>1.0000000000000001E-5</v>
      </c>
      <c r="R163" s="153">
        <f t="shared" si="12"/>
        <v>6.8000000000000005E-4</v>
      </c>
      <c r="S163" s="153">
        <v>0</v>
      </c>
      <c r="T163" s="153">
        <f t="shared" si="13"/>
        <v>0</v>
      </c>
      <c r="U163" s="154"/>
      <c r="AR163" s="155" t="s">
        <v>127</v>
      </c>
      <c r="AT163" s="155" t="s">
        <v>123</v>
      </c>
      <c r="AU163" s="155" t="s">
        <v>81</v>
      </c>
      <c r="AY163" s="16" t="s">
        <v>120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6" t="s">
        <v>79</v>
      </c>
      <c r="BK163" s="156">
        <f t="shared" si="19"/>
        <v>0</v>
      </c>
      <c r="BL163" s="16" t="s">
        <v>127</v>
      </c>
      <c r="BM163" s="155" t="s">
        <v>233</v>
      </c>
    </row>
    <row r="164" spans="2:65" s="31" customFormat="1" ht="24.2" customHeight="1">
      <c r="B164" s="142"/>
      <c r="C164" s="143" t="s">
        <v>181</v>
      </c>
      <c r="D164" s="143" t="s">
        <v>123</v>
      </c>
      <c r="E164" s="144" t="s">
        <v>234</v>
      </c>
      <c r="F164" s="145" t="s">
        <v>235</v>
      </c>
      <c r="G164" s="146" t="s">
        <v>175</v>
      </c>
      <c r="H164" s="157"/>
      <c r="I164" s="148"/>
      <c r="J164" s="149">
        <f t="shared" si="10"/>
        <v>0</v>
      </c>
      <c r="K164" s="150"/>
      <c r="L164" s="32"/>
      <c r="M164" s="151"/>
      <c r="N164" s="152" t="s">
        <v>36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3">
        <f t="shared" si="13"/>
        <v>0</v>
      </c>
      <c r="U164" s="154"/>
      <c r="AR164" s="155" t="s">
        <v>127</v>
      </c>
      <c r="AT164" s="155" t="s">
        <v>123</v>
      </c>
      <c r="AU164" s="155" t="s">
        <v>81</v>
      </c>
      <c r="AY164" s="16" t="s">
        <v>120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6" t="s">
        <v>79</v>
      </c>
      <c r="BK164" s="156">
        <f t="shared" si="19"/>
        <v>0</v>
      </c>
      <c r="BL164" s="16" t="s">
        <v>127</v>
      </c>
      <c r="BM164" s="155" t="s">
        <v>236</v>
      </c>
    </row>
    <row r="165" spans="2:65" s="129" customFormat="1" ht="22.9" customHeight="1">
      <c r="B165" s="130"/>
      <c r="D165" s="131" t="s">
        <v>71</v>
      </c>
      <c r="E165" s="140" t="s">
        <v>237</v>
      </c>
      <c r="F165" s="140" t="s">
        <v>238</v>
      </c>
      <c r="I165" s="133"/>
      <c r="J165" s="141">
        <f>BK165</f>
        <v>0</v>
      </c>
      <c r="L165" s="130"/>
      <c r="M165" s="135"/>
      <c r="P165" s="136">
        <f>SUM(P166:P194)</f>
        <v>0</v>
      </c>
      <c r="R165" s="136">
        <f>SUM(R166:R194)</f>
        <v>1.2116475800000002E-2</v>
      </c>
      <c r="T165" s="136">
        <f>SUM(T166:T194)</f>
        <v>0.18817999999999999</v>
      </c>
      <c r="U165" s="137"/>
      <c r="AR165" s="131" t="s">
        <v>81</v>
      </c>
      <c r="AT165" s="138" t="s">
        <v>71</v>
      </c>
      <c r="AU165" s="138" t="s">
        <v>79</v>
      </c>
      <c r="AY165" s="131" t="s">
        <v>120</v>
      </c>
      <c r="BK165" s="139">
        <f>SUM(BK166:BK194)</f>
        <v>0</v>
      </c>
    </row>
    <row r="166" spans="2:65" s="31" customFormat="1" ht="16.5" customHeight="1">
      <c r="B166" s="142"/>
      <c r="C166" s="143" t="s">
        <v>239</v>
      </c>
      <c r="D166" s="143" t="s">
        <v>123</v>
      </c>
      <c r="E166" s="144" t="s">
        <v>240</v>
      </c>
      <c r="F166" s="145" t="s">
        <v>241</v>
      </c>
      <c r="G166" s="146" t="s">
        <v>242</v>
      </c>
      <c r="H166" s="147">
        <v>2</v>
      </c>
      <c r="I166" s="148"/>
      <c r="J166" s="149">
        <f t="shared" ref="J166:J194" si="20">ROUND(I166*H166,1)</f>
        <v>0</v>
      </c>
      <c r="K166" s="150"/>
      <c r="L166" s="32"/>
      <c r="M166" s="151"/>
      <c r="N166" s="152" t="s">
        <v>36</v>
      </c>
      <c r="P166" s="153">
        <f t="shared" ref="P166:P194" si="21">O166*H166</f>
        <v>0</v>
      </c>
      <c r="Q166" s="153">
        <v>0</v>
      </c>
      <c r="R166" s="153">
        <f t="shared" ref="R166:R194" si="22">Q166*H166</f>
        <v>0</v>
      </c>
      <c r="S166" s="153">
        <v>1.933E-2</v>
      </c>
      <c r="T166" s="153">
        <f t="shared" ref="T166:T194" si="23">S166*H166</f>
        <v>3.866E-2</v>
      </c>
      <c r="U166" s="154"/>
      <c r="AR166" s="155" t="s">
        <v>127</v>
      </c>
      <c r="AT166" s="155" t="s">
        <v>123</v>
      </c>
      <c r="AU166" s="155" t="s">
        <v>81</v>
      </c>
      <c r="AY166" s="16" t="s">
        <v>120</v>
      </c>
      <c r="BE166" s="156">
        <f t="shared" ref="BE166:BE194" si="24">IF(N166="základní",J166,0)</f>
        <v>0</v>
      </c>
      <c r="BF166" s="156">
        <f t="shared" ref="BF166:BF194" si="25">IF(N166="snížená",J166,0)</f>
        <v>0</v>
      </c>
      <c r="BG166" s="156">
        <f t="shared" ref="BG166:BG194" si="26">IF(N166="zákl. přenesená",J166,0)</f>
        <v>0</v>
      </c>
      <c r="BH166" s="156">
        <f t="shared" ref="BH166:BH194" si="27">IF(N166="sníž. přenesená",J166,0)</f>
        <v>0</v>
      </c>
      <c r="BI166" s="156">
        <f t="shared" ref="BI166:BI194" si="28">IF(N166="nulová",J166,0)</f>
        <v>0</v>
      </c>
      <c r="BJ166" s="16" t="s">
        <v>79</v>
      </c>
      <c r="BK166" s="156">
        <f t="shared" ref="BK166:BK194" si="29">ROUND(I166*H166,1)</f>
        <v>0</v>
      </c>
      <c r="BL166" s="16" t="s">
        <v>127</v>
      </c>
      <c r="BM166" s="155" t="s">
        <v>243</v>
      </c>
    </row>
    <row r="167" spans="2:65" s="31" customFormat="1" ht="24.2" customHeight="1">
      <c r="B167" s="142"/>
      <c r="C167" s="143" t="s">
        <v>185</v>
      </c>
      <c r="D167" s="143" t="s">
        <v>123</v>
      </c>
      <c r="E167" s="144" t="s">
        <v>244</v>
      </c>
      <c r="F167" s="145" t="s">
        <v>245</v>
      </c>
      <c r="G167" s="146" t="s">
        <v>242</v>
      </c>
      <c r="H167" s="147">
        <v>8</v>
      </c>
      <c r="I167" s="148"/>
      <c r="J167" s="149">
        <f t="shared" si="20"/>
        <v>0</v>
      </c>
      <c r="K167" s="150"/>
      <c r="L167" s="32"/>
      <c r="M167" s="151"/>
      <c r="N167" s="152" t="s">
        <v>36</v>
      </c>
      <c r="P167" s="153">
        <f t="shared" si="21"/>
        <v>0</v>
      </c>
      <c r="Q167" s="153">
        <v>0</v>
      </c>
      <c r="R167" s="153">
        <f t="shared" si="22"/>
        <v>0</v>
      </c>
      <c r="S167" s="153">
        <v>1.107E-2</v>
      </c>
      <c r="T167" s="153">
        <f t="shared" si="23"/>
        <v>8.856E-2</v>
      </c>
      <c r="U167" s="154"/>
      <c r="AR167" s="155" t="s">
        <v>127</v>
      </c>
      <c r="AT167" s="155" t="s">
        <v>123</v>
      </c>
      <c r="AU167" s="155" t="s">
        <v>81</v>
      </c>
      <c r="AY167" s="16" t="s">
        <v>120</v>
      </c>
      <c r="BE167" s="156">
        <f t="shared" si="24"/>
        <v>0</v>
      </c>
      <c r="BF167" s="156">
        <f t="shared" si="25"/>
        <v>0</v>
      </c>
      <c r="BG167" s="156">
        <f t="shared" si="26"/>
        <v>0</v>
      </c>
      <c r="BH167" s="156">
        <f t="shared" si="27"/>
        <v>0</v>
      </c>
      <c r="BI167" s="156">
        <f t="shared" si="28"/>
        <v>0</v>
      </c>
      <c r="BJ167" s="16" t="s">
        <v>79</v>
      </c>
      <c r="BK167" s="156">
        <f t="shared" si="29"/>
        <v>0</v>
      </c>
      <c r="BL167" s="16" t="s">
        <v>127</v>
      </c>
      <c r="BM167" s="155" t="s">
        <v>246</v>
      </c>
    </row>
    <row r="168" spans="2:65" s="31" customFormat="1" ht="16.5" customHeight="1">
      <c r="B168" s="142"/>
      <c r="C168" s="143" t="s">
        <v>247</v>
      </c>
      <c r="D168" s="143" t="s">
        <v>123</v>
      </c>
      <c r="E168" s="144" t="s">
        <v>248</v>
      </c>
      <c r="F168" s="145" t="s">
        <v>249</v>
      </c>
      <c r="G168" s="146" t="s">
        <v>242</v>
      </c>
      <c r="H168" s="147">
        <v>3</v>
      </c>
      <c r="I168" s="148"/>
      <c r="J168" s="149">
        <f t="shared" si="20"/>
        <v>0</v>
      </c>
      <c r="K168" s="150"/>
      <c r="L168" s="32"/>
      <c r="M168" s="151"/>
      <c r="N168" s="152" t="s">
        <v>36</v>
      </c>
      <c r="P168" s="153">
        <f t="shared" si="21"/>
        <v>0</v>
      </c>
      <c r="Q168" s="153">
        <v>0</v>
      </c>
      <c r="R168" s="153">
        <f t="shared" si="22"/>
        <v>0</v>
      </c>
      <c r="S168" s="153">
        <v>1.9460000000000002E-2</v>
      </c>
      <c r="T168" s="153">
        <f t="shared" si="23"/>
        <v>5.8380000000000001E-2</v>
      </c>
      <c r="U168" s="154"/>
      <c r="AR168" s="155" t="s">
        <v>127</v>
      </c>
      <c r="AT168" s="155" t="s">
        <v>123</v>
      </c>
      <c r="AU168" s="155" t="s">
        <v>81</v>
      </c>
      <c r="AY168" s="16" t="s">
        <v>120</v>
      </c>
      <c r="BE168" s="156">
        <f t="shared" si="24"/>
        <v>0</v>
      </c>
      <c r="BF168" s="156">
        <f t="shared" si="25"/>
        <v>0</v>
      </c>
      <c r="BG168" s="156">
        <f t="shared" si="26"/>
        <v>0</v>
      </c>
      <c r="BH168" s="156">
        <f t="shared" si="27"/>
        <v>0</v>
      </c>
      <c r="BI168" s="156">
        <f t="shared" si="28"/>
        <v>0</v>
      </c>
      <c r="BJ168" s="16" t="s">
        <v>79</v>
      </c>
      <c r="BK168" s="156">
        <f t="shared" si="29"/>
        <v>0</v>
      </c>
      <c r="BL168" s="16" t="s">
        <v>127</v>
      </c>
      <c r="BM168" s="155" t="s">
        <v>250</v>
      </c>
    </row>
    <row r="169" spans="2:65" s="31" customFormat="1" ht="16.5" customHeight="1">
      <c r="B169" s="142"/>
      <c r="C169" s="143" t="s">
        <v>188</v>
      </c>
      <c r="D169" s="143" t="s">
        <v>123</v>
      </c>
      <c r="E169" s="144" t="s">
        <v>251</v>
      </c>
      <c r="F169" s="145" t="s">
        <v>252</v>
      </c>
      <c r="G169" s="146" t="s">
        <v>242</v>
      </c>
      <c r="H169" s="147">
        <v>3</v>
      </c>
      <c r="I169" s="148"/>
      <c r="J169" s="149">
        <f t="shared" si="20"/>
        <v>0</v>
      </c>
      <c r="K169" s="150"/>
      <c r="L169" s="32"/>
      <c r="M169" s="151"/>
      <c r="N169" s="152" t="s">
        <v>36</v>
      </c>
      <c r="P169" s="153">
        <f t="shared" si="21"/>
        <v>0</v>
      </c>
      <c r="Q169" s="153">
        <v>0</v>
      </c>
      <c r="R169" s="153">
        <f t="shared" si="22"/>
        <v>0</v>
      </c>
      <c r="S169" s="153">
        <v>8.5999999999999998E-4</v>
      </c>
      <c r="T169" s="153">
        <f t="shared" si="23"/>
        <v>2.5799999999999998E-3</v>
      </c>
      <c r="U169" s="154"/>
      <c r="AR169" s="155" t="s">
        <v>127</v>
      </c>
      <c r="AT169" s="155" t="s">
        <v>123</v>
      </c>
      <c r="AU169" s="155" t="s">
        <v>81</v>
      </c>
      <c r="AY169" s="16" t="s">
        <v>120</v>
      </c>
      <c r="BE169" s="156">
        <f t="shared" si="24"/>
        <v>0</v>
      </c>
      <c r="BF169" s="156">
        <f t="shared" si="25"/>
        <v>0</v>
      </c>
      <c r="BG169" s="156">
        <f t="shared" si="26"/>
        <v>0</v>
      </c>
      <c r="BH169" s="156">
        <f t="shared" si="27"/>
        <v>0</v>
      </c>
      <c r="BI169" s="156">
        <f t="shared" si="28"/>
        <v>0</v>
      </c>
      <c r="BJ169" s="16" t="s">
        <v>79</v>
      </c>
      <c r="BK169" s="156">
        <f t="shared" si="29"/>
        <v>0</v>
      </c>
      <c r="BL169" s="16" t="s">
        <v>127</v>
      </c>
      <c r="BM169" s="155" t="s">
        <v>253</v>
      </c>
    </row>
    <row r="170" spans="2:65" s="31" customFormat="1" ht="16.5" customHeight="1">
      <c r="B170" s="142"/>
      <c r="C170" s="143" t="s">
        <v>254</v>
      </c>
      <c r="D170" s="143" t="s">
        <v>123</v>
      </c>
      <c r="E170" s="144" t="s">
        <v>255</v>
      </c>
      <c r="F170" s="145" t="s">
        <v>256</v>
      </c>
      <c r="G170" s="146" t="s">
        <v>134</v>
      </c>
      <c r="H170" s="147">
        <v>2</v>
      </c>
      <c r="I170" s="148"/>
      <c r="J170" s="149">
        <f t="shared" si="20"/>
        <v>0</v>
      </c>
      <c r="K170" s="150"/>
      <c r="L170" s="32"/>
      <c r="M170" s="151"/>
      <c r="N170" s="152" t="s">
        <v>36</v>
      </c>
      <c r="P170" s="153">
        <f t="shared" si="21"/>
        <v>0</v>
      </c>
      <c r="Q170" s="153">
        <v>1.27009E-3</v>
      </c>
      <c r="R170" s="153">
        <f t="shared" si="22"/>
        <v>2.54018E-3</v>
      </c>
      <c r="S170" s="153">
        <v>0</v>
      </c>
      <c r="T170" s="153">
        <f t="shared" si="23"/>
        <v>0</v>
      </c>
      <c r="U170" s="154"/>
      <c r="AR170" s="155" t="s">
        <v>127</v>
      </c>
      <c r="AT170" s="155" t="s">
        <v>123</v>
      </c>
      <c r="AU170" s="155" t="s">
        <v>81</v>
      </c>
      <c r="AY170" s="16" t="s">
        <v>120</v>
      </c>
      <c r="BE170" s="156">
        <f t="shared" si="24"/>
        <v>0</v>
      </c>
      <c r="BF170" s="156">
        <f t="shared" si="25"/>
        <v>0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16" t="s">
        <v>79</v>
      </c>
      <c r="BK170" s="156">
        <f t="shared" si="29"/>
        <v>0</v>
      </c>
      <c r="BL170" s="16" t="s">
        <v>127</v>
      </c>
      <c r="BM170" s="155" t="s">
        <v>257</v>
      </c>
    </row>
    <row r="171" spans="2:65" s="31" customFormat="1" ht="16.5" customHeight="1">
      <c r="B171" s="142"/>
      <c r="C171" s="143" t="s">
        <v>192</v>
      </c>
      <c r="D171" s="143" t="s">
        <v>123</v>
      </c>
      <c r="E171" s="144" t="s">
        <v>258</v>
      </c>
      <c r="F171" s="145" t="s">
        <v>259</v>
      </c>
      <c r="G171" s="146" t="s">
        <v>134</v>
      </c>
      <c r="H171" s="147">
        <v>8</v>
      </c>
      <c r="I171" s="148"/>
      <c r="J171" s="149">
        <f t="shared" si="20"/>
        <v>0</v>
      </c>
      <c r="K171" s="150"/>
      <c r="L171" s="32"/>
      <c r="M171" s="151"/>
      <c r="N171" s="152" t="s">
        <v>36</v>
      </c>
      <c r="P171" s="153">
        <f t="shared" si="21"/>
        <v>0</v>
      </c>
      <c r="Q171" s="153">
        <v>8.9313200000000004E-5</v>
      </c>
      <c r="R171" s="153">
        <f t="shared" si="22"/>
        <v>7.1450560000000003E-4</v>
      </c>
      <c r="S171" s="153">
        <v>0</v>
      </c>
      <c r="T171" s="153">
        <f t="shared" si="23"/>
        <v>0</v>
      </c>
      <c r="U171" s="154"/>
      <c r="AR171" s="155" t="s">
        <v>127</v>
      </c>
      <c r="AT171" s="155" t="s">
        <v>123</v>
      </c>
      <c r="AU171" s="155" t="s">
        <v>81</v>
      </c>
      <c r="AY171" s="16" t="s">
        <v>120</v>
      </c>
      <c r="BE171" s="156">
        <f t="shared" si="24"/>
        <v>0</v>
      </c>
      <c r="BF171" s="156">
        <f t="shared" si="25"/>
        <v>0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16" t="s">
        <v>79</v>
      </c>
      <c r="BK171" s="156">
        <f t="shared" si="29"/>
        <v>0</v>
      </c>
      <c r="BL171" s="16" t="s">
        <v>127</v>
      </c>
      <c r="BM171" s="155" t="s">
        <v>260</v>
      </c>
    </row>
    <row r="172" spans="2:65" s="31" customFormat="1" ht="21.75" customHeight="1">
      <c r="B172" s="142"/>
      <c r="C172" s="143" t="s">
        <v>261</v>
      </c>
      <c r="D172" s="143" t="s">
        <v>123</v>
      </c>
      <c r="E172" s="144" t="s">
        <v>262</v>
      </c>
      <c r="F172" s="145" t="s">
        <v>263</v>
      </c>
      <c r="G172" s="146" t="s">
        <v>242</v>
      </c>
      <c r="H172" s="147">
        <v>3</v>
      </c>
      <c r="I172" s="148"/>
      <c r="J172" s="149">
        <f t="shared" si="20"/>
        <v>0</v>
      </c>
      <c r="K172" s="150"/>
      <c r="L172" s="32"/>
      <c r="M172" s="151"/>
      <c r="N172" s="152" t="s">
        <v>36</v>
      </c>
      <c r="P172" s="153">
        <f t="shared" si="21"/>
        <v>0</v>
      </c>
      <c r="Q172" s="153">
        <v>2.2098434000000001E-3</v>
      </c>
      <c r="R172" s="153">
        <f t="shared" si="22"/>
        <v>6.6295302000000007E-3</v>
      </c>
      <c r="S172" s="153">
        <v>0</v>
      </c>
      <c r="T172" s="153">
        <f t="shared" si="23"/>
        <v>0</v>
      </c>
      <c r="U172" s="154"/>
      <c r="AR172" s="155" t="s">
        <v>127</v>
      </c>
      <c r="AT172" s="155" t="s">
        <v>123</v>
      </c>
      <c r="AU172" s="155" t="s">
        <v>81</v>
      </c>
      <c r="AY172" s="16" t="s">
        <v>120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6" t="s">
        <v>79</v>
      </c>
      <c r="BK172" s="156">
        <f t="shared" si="29"/>
        <v>0</v>
      </c>
      <c r="BL172" s="16" t="s">
        <v>127</v>
      </c>
      <c r="BM172" s="155" t="s">
        <v>264</v>
      </c>
    </row>
    <row r="173" spans="2:65" s="31" customFormat="1" ht="16.5" customHeight="1">
      <c r="B173" s="142"/>
      <c r="C173" s="143" t="s">
        <v>195</v>
      </c>
      <c r="D173" s="143" t="s">
        <v>123</v>
      </c>
      <c r="E173" s="144" t="s">
        <v>265</v>
      </c>
      <c r="F173" s="145" t="s">
        <v>266</v>
      </c>
      <c r="G173" s="146" t="s">
        <v>267</v>
      </c>
      <c r="H173" s="147">
        <v>3</v>
      </c>
      <c r="I173" s="148"/>
      <c r="J173" s="149">
        <f t="shared" si="20"/>
        <v>0</v>
      </c>
      <c r="K173" s="150"/>
      <c r="L173" s="32"/>
      <c r="M173" s="151"/>
      <c r="N173" s="152" t="s">
        <v>36</v>
      </c>
      <c r="P173" s="153">
        <f t="shared" si="21"/>
        <v>0</v>
      </c>
      <c r="Q173" s="153">
        <v>0</v>
      </c>
      <c r="R173" s="153">
        <f t="shared" si="22"/>
        <v>0</v>
      </c>
      <c r="S173" s="153">
        <v>0</v>
      </c>
      <c r="T173" s="153">
        <f t="shared" si="23"/>
        <v>0</v>
      </c>
      <c r="U173" s="154"/>
      <c r="AR173" s="155" t="s">
        <v>127</v>
      </c>
      <c r="AT173" s="155" t="s">
        <v>123</v>
      </c>
      <c r="AU173" s="155" t="s">
        <v>81</v>
      </c>
      <c r="AY173" s="16" t="s">
        <v>120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6" t="s">
        <v>79</v>
      </c>
      <c r="BK173" s="156">
        <f t="shared" si="29"/>
        <v>0</v>
      </c>
      <c r="BL173" s="16" t="s">
        <v>127</v>
      </c>
      <c r="BM173" s="155" t="s">
        <v>268</v>
      </c>
    </row>
    <row r="174" spans="2:65" s="31" customFormat="1" ht="16.5" customHeight="1">
      <c r="B174" s="142"/>
      <c r="C174" s="143" t="s">
        <v>269</v>
      </c>
      <c r="D174" s="143" t="s">
        <v>123</v>
      </c>
      <c r="E174" s="144" t="s">
        <v>270</v>
      </c>
      <c r="F174" s="145" t="s">
        <v>271</v>
      </c>
      <c r="G174" s="146" t="s">
        <v>134</v>
      </c>
      <c r="H174" s="147">
        <v>3</v>
      </c>
      <c r="I174" s="148"/>
      <c r="J174" s="149">
        <f t="shared" si="20"/>
        <v>0</v>
      </c>
      <c r="K174" s="150"/>
      <c r="L174" s="32"/>
      <c r="M174" s="151"/>
      <c r="N174" s="152" t="s">
        <v>36</v>
      </c>
      <c r="P174" s="153">
        <f t="shared" si="21"/>
        <v>0</v>
      </c>
      <c r="Q174" s="153">
        <v>3.9140000000000001E-5</v>
      </c>
      <c r="R174" s="153">
        <f t="shared" si="22"/>
        <v>1.1742E-4</v>
      </c>
      <c r="S174" s="153">
        <v>0</v>
      </c>
      <c r="T174" s="153">
        <f t="shared" si="23"/>
        <v>0</v>
      </c>
      <c r="U174" s="154"/>
      <c r="AR174" s="155" t="s">
        <v>127</v>
      </c>
      <c r="AT174" s="155" t="s">
        <v>123</v>
      </c>
      <c r="AU174" s="155" t="s">
        <v>81</v>
      </c>
      <c r="AY174" s="16" t="s">
        <v>120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6" t="s">
        <v>79</v>
      </c>
      <c r="BK174" s="156">
        <f t="shared" si="29"/>
        <v>0</v>
      </c>
      <c r="BL174" s="16" t="s">
        <v>127</v>
      </c>
      <c r="BM174" s="155" t="s">
        <v>272</v>
      </c>
    </row>
    <row r="175" spans="2:65" s="31" customFormat="1" ht="16.5" customHeight="1">
      <c r="B175" s="142"/>
      <c r="C175" s="158" t="s">
        <v>198</v>
      </c>
      <c r="D175" s="158" t="s">
        <v>273</v>
      </c>
      <c r="E175" s="159" t="s">
        <v>274</v>
      </c>
      <c r="F175" s="160" t="s">
        <v>275</v>
      </c>
      <c r="G175" s="161" t="s">
        <v>267</v>
      </c>
      <c r="H175" s="162">
        <v>3</v>
      </c>
      <c r="I175" s="163"/>
      <c r="J175" s="164">
        <f t="shared" si="20"/>
        <v>0</v>
      </c>
      <c r="K175" s="165"/>
      <c r="L175" s="166"/>
      <c r="M175" s="167"/>
      <c r="N175" s="168" t="s">
        <v>36</v>
      </c>
      <c r="P175" s="153">
        <f t="shared" si="21"/>
        <v>0</v>
      </c>
      <c r="Q175" s="153">
        <v>0</v>
      </c>
      <c r="R175" s="153">
        <f t="shared" si="22"/>
        <v>0</v>
      </c>
      <c r="S175" s="153">
        <v>0</v>
      </c>
      <c r="T175" s="153">
        <f t="shared" si="23"/>
        <v>0</v>
      </c>
      <c r="U175" s="154"/>
      <c r="AR175" s="155" t="s">
        <v>138</v>
      </c>
      <c r="AT175" s="155" t="s">
        <v>273</v>
      </c>
      <c r="AU175" s="155" t="s">
        <v>81</v>
      </c>
      <c r="AY175" s="16" t="s">
        <v>120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6" t="s">
        <v>79</v>
      </c>
      <c r="BK175" s="156">
        <f t="shared" si="29"/>
        <v>0</v>
      </c>
      <c r="BL175" s="16" t="s">
        <v>130</v>
      </c>
      <c r="BM175" s="155" t="s">
        <v>276</v>
      </c>
    </row>
    <row r="176" spans="2:65" s="31" customFormat="1" ht="16.5" customHeight="1">
      <c r="B176" s="142"/>
      <c r="C176" s="158" t="s">
        <v>277</v>
      </c>
      <c r="D176" s="158" t="s">
        <v>273</v>
      </c>
      <c r="E176" s="159" t="s">
        <v>278</v>
      </c>
      <c r="F176" s="160" t="s">
        <v>279</v>
      </c>
      <c r="G176" s="161" t="s">
        <v>267</v>
      </c>
      <c r="H176" s="162">
        <v>1</v>
      </c>
      <c r="I176" s="163"/>
      <c r="J176" s="164">
        <f t="shared" si="20"/>
        <v>0</v>
      </c>
      <c r="K176" s="165"/>
      <c r="L176" s="166"/>
      <c r="M176" s="167"/>
      <c r="N176" s="168" t="s">
        <v>36</v>
      </c>
      <c r="P176" s="153">
        <f t="shared" si="21"/>
        <v>0</v>
      </c>
      <c r="Q176" s="153">
        <v>0</v>
      </c>
      <c r="R176" s="153">
        <f t="shared" si="22"/>
        <v>0</v>
      </c>
      <c r="S176" s="153">
        <v>0</v>
      </c>
      <c r="T176" s="153">
        <f t="shared" si="23"/>
        <v>0</v>
      </c>
      <c r="U176" s="154"/>
      <c r="AR176" s="155" t="s">
        <v>138</v>
      </c>
      <c r="AT176" s="155" t="s">
        <v>273</v>
      </c>
      <c r="AU176" s="155" t="s">
        <v>81</v>
      </c>
      <c r="AY176" s="16" t="s">
        <v>120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16" t="s">
        <v>79</v>
      </c>
      <c r="BK176" s="156">
        <f t="shared" si="29"/>
        <v>0</v>
      </c>
      <c r="BL176" s="16" t="s">
        <v>130</v>
      </c>
      <c r="BM176" s="155" t="s">
        <v>280</v>
      </c>
    </row>
    <row r="177" spans="2:65" s="31" customFormat="1" ht="16.5" customHeight="1">
      <c r="B177" s="142"/>
      <c r="C177" s="158" t="s">
        <v>201</v>
      </c>
      <c r="D177" s="158" t="s">
        <v>273</v>
      </c>
      <c r="E177" s="159" t="s">
        <v>281</v>
      </c>
      <c r="F177" s="160" t="s">
        <v>282</v>
      </c>
      <c r="G177" s="161" t="s">
        <v>267</v>
      </c>
      <c r="H177" s="162">
        <v>3</v>
      </c>
      <c r="I177" s="163"/>
      <c r="J177" s="164">
        <f t="shared" si="20"/>
        <v>0</v>
      </c>
      <c r="K177" s="165"/>
      <c r="L177" s="166"/>
      <c r="M177" s="167"/>
      <c r="N177" s="168" t="s">
        <v>36</v>
      </c>
      <c r="P177" s="153">
        <f t="shared" si="21"/>
        <v>0</v>
      </c>
      <c r="Q177" s="153">
        <v>0</v>
      </c>
      <c r="R177" s="153">
        <f t="shared" si="22"/>
        <v>0</v>
      </c>
      <c r="S177" s="153">
        <v>0</v>
      </c>
      <c r="T177" s="153">
        <f t="shared" si="23"/>
        <v>0</v>
      </c>
      <c r="U177" s="154"/>
      <c r="AR177" s="155" t="s">
        <v>138</v>
      </c>
      <c r="AT177" s="155" t="s">
        <v>273</v>
      </c>
      <c r="AU177" s="155" t="s">
        <v>81</v>
      </c>
      <c r="AY177" s="16" t="s">
        <v>120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6" t="s">
        <v>79</v>
      </c>
      <c r="BK177" s="156">
        <f t="shared" si="29"/>
        <v>0</v>
      </c>
      <c r="BL177" s="16" t="s">
        <v>130</v>
      </c>
      <c r="BM177" s="155" t="s">
        <v>283</v>
      </c>
    </row>
    <row r="178" spans="2:65" s="31" customFormat="1" ht="24.2" customHeight="1">
      <c r="B178" s="142"/>
      <c r="C178" s="158" t="s">
        <v>284</v>
      </c>
      <c r="D178" s="158" t="s">
        <v>273</v>
      </c>
      <c r="E178" s="159" t="s">
        <v>285</v>
      </c>
      <c r="F178" s="160" t="s">
        <v>286</v>
      </c>
      <c r="G178" s="161" t="s">
        <v>267</v>
      </c>
      <c r="H178" s="162">
        <v>3</v>
      </c>
      <c r="I178" s="163"/>
      <c r="J178" s="164">
        <f t="shared" si="20"/>
        <v>0</v>
      </c>
      <c r="K178" s="165"/>
      <c r="L178" s="166"/>
      <c r="M178" s="167"/>
      <c r="N178" s="168" t="s">
        <v>36</v>
      </c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3">
        <f t="shared" si="23"/>
        <v>0</v>
      </c>
      <c r="U178" s="154"/>
      <c r="AR178" s="155" t="s">
        <v>138</v>
      </c>
      <c r="AT178" s="155" t="s">
        <v>273</v>
      </c>
      <c r="AU178" s="155" t="s">
        <v>81</v>
      </c>
      <c r="AY178" s="16" t="s">
        <v>120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6" t="s">
        <v>79</v>
      </c>
      <c r="BK178" s="156">
        <f t="shared" si="29"/>
        <v>0</v>
      </c>
      <c r="BL178" s="16" t="s">
        <v>130</v>
      </c>
      <c r="BM178" s="155" t="s">
        <v>287</v>
      </c>
    </row>
    <row r="179" spans="2:65" s="31" customFormat="1" ht="16.5" customHeight="1">
      <c r="B179" s="142"/>
      <c r="C179" s="158" t="s">
        <v>205</v>
      </c>
      <c r="D179" s="158" t="s">
        <v>273</v>
      </c>
      <c r="E179" s="159" t="s">
        <v>288</v>
      </c>
      <c r="F179" s="160" t="s">
        <v>289</v>
      </c>
      <c r="G179" s="161" t="s">
        <v>267</v>
      </c>
      <c r="H179" s="162">
        <v>3</v>
      </c>
      <c r="I179" s="163"/>
      <c r="J179" s="164">
        <f t="shared" si="20"/>
        <v>0</v>
      </c>
      <c r="K179" s="165"/>
      <c r="L179" s="166"/>
      <c r="M179" s="167"/>
      <c r="N179" s="168" t="s">
        <v>36</v>
      </c>
      <c r="P179" s="153">
        <f t="shared" si="21"/>
        <v>0</v>
      </c>
      <c r="Q179" s="153">
        <v>0</v>
      </c>
      <c r="R179" s="153">
        <f t="shared" si="22"/>
        <v>0</v>
      </c>
      <c r="S179" s="153">
        <v>0</v>
      </c>
      <c r="T179" s="153">
        <f t="shared" si="23"/>
        <v>0</v>
      </c>
      <c r="U179" s="154"/>
      <c r="AR179" s="155" t="s">
        <v>138</v>
      </c>
      <c r="AT179" s="155" t="s">
        <v>273</v>
      </c>
      <c r="AU179" s="155" t="s">
        <v>81</v>
      </c>
      <c r="AY179" s="16" t="s">
        <v>120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6" t="s">
        <v>79</v>
      </c>
      <c r="BK179" s="156">
        <f t="shared" si="29"/>
        <v>0</v>
      </c>
      <c r="BL179" s="16" t="s">
        <v>130</v>
      </c>
      <c r="BM179" s="155" t="s">
        <v>290</v>
      </c>
    </row>
    <row r="180" spans="2:65" s="31" customFormat="1" ht="21.75" customHeight="1">
      <c r="B180" s="142"/>
      <c r="C180" s="158" t="s">
        <v>291</v>
      </c>
      <c r="D180" s="158" t="s">
        <v>273</v>
      </c>
      <c r="E180" s="159" t="s">
        <v>292</v>
      </c>
      <c r="F180" s="160" t="s">
        <v>293</v>
      </c>
      <c r="G180" s="161" t="s">
        <v>267</v>
      </c>
      <c r="H180" s="162">
        <v>6</v>
      </c>
      <c r="I180" s="163"/>
      <c r="J180" s="164">
        <f t="shared" si="20"/>
        <v>0</v>
      </c>
      <c r="K180" s="165"/>
      <c r="L180" s="166"/>
      <c r="M180" s="167"/>
      <c r="N180" s="168" t="s">
        <v>36</v>
      </c>
      <c r="P180" s="153">
        <f t="shared" si="21"/>
        <v>0</v>
      </c>
      <c r="Q180" s="153">
        <v>0</v>
      </c>
      <c r="R180" s="153">
        <f t="shared" si="22"/>
        <v>0</v>
      </c>
      <c r="S180" s="153">
        <v>0</v>
      </c>
      <c r="T180" s="153">
        <f t="shared" si="23"/>
        <v>0</v>
      </c>
      <c r="U180" s="154"/>
      <c r="AR180" s="155" t="s">
        <v>138</v>
      </c>
      <c r="AT180" s="155" t="s">
        <v>273</v>
      </c>
      <c r="AU180" s="155" t="s">
        <v>81</v>
      </c>
      <c r="AY180" s="16" t="s">
        <v>120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6" t="s">
        <v>79</v>
      </c>
      <c r="BK180" s="156">
        <f t="shared" si="29"/>
        <v>0</v>
      </c>
      <c r="BL180" s="16" t="s">
        <v>130</v>
      </c>
      <c r="BM180" s="155" t="s">
        <v>294</v>
      </c>
    </row>
    <row r="181" spans="2:65" s="31" customFormat="1" ht="16.5" customHeight="1">
      <c r="B181" s="142"/>
      <c r="C181" s="158" t="s">
        <v>208</v>
      </c>
      <c r="D181" s="158" t="s">
        <v>273</v>
      </c>
      <c r="E181" s="159" t="s">
        <v>295</v>
      </c>
      <c r="F181" s="160" t="s">
        <v>296</v>
      </c>
      <c r="G181" s="161" t="s">
        <v>267</v>
      </c>
      <c r="H181" s="162">
        <v>2</v>
      </c>
      <c r="I181" s="163"/>
      <c r="J181" s="164">
        <f t="shared" si="20"/>
        <v>0</v>
      </c>
      <c r="K181" s="165"/>
      <c r="L181" s="166"/>
      <c r="M181" s="167"/>
      <c r="N181" s="168" t="s">
        <v>36</v>
      </c>
      <c r="P181" s="153">
        <f t="shared" si="21"/>
        <v>0</v>
      </c>
      <c r="Q181" s="153">
        <v>0</v>
      </c>
      <c r="R181" s="153">
        <f t="shared" si="22"/>
        <v>0</v>
      </c>
      <c r="S181" s="153">
        <v>0</v>
      </c>
      <c r="T181" s="153">
        <f t="shared" si="23"/>
        <v>0</v>
      </c>
      <c r="U181" s="154"/>
      <c r="AR181" s="155" t="s">
        <v>138</v>
      </c>
      <c r="AT181" s="155" t="s">
        <v>273</v>
      </c>
      <c r="AU181" s="155" t="s">
        <v>81</v>
      </c>
      <c r="AY181" s="16" t="s">
        <v>120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6" t="s">
        <v>79</v>
      </c>
      <c r="BK181" s="156">
        <f t="shared" si="29"/>
        <v>0</v>
      </c>
      <c r="BL181" s="16" t="s">
        <v>130</v>
      </c>
      <c r="BM181" s="155" t="s">
        <v>297</v>
      </c>
    </row>
    <row r="182" spans="2:65" s="31" customFormat="1" ht="16.5" customHeight="1">
      <c r="B182" s="142"/>
      <c r="C182" s="158" t="s">
        <v>298</v>
      </c>
      <c r="D182" s="158" t="s">
        <v>273</v>
      </c>
      <c r="E182" s="159" t="s">
        <v>299</v>
      </c>
      <c r="F182" s="160" t="s">
        <v>300</v>
      </c>
      <c r="G182" s="161" t="s">
        <v>267</v>
      </c>
      <c r="H182" s="162">
        <v>2</v>
      </c>
      <c r="I182" s="163"/>
      <c r="J182" s="164">
        <f t="shared" si="20"/>
        <v>0</v>
      </c>
      <c r="K182" s="165"/>
      <c r="L182" s="166"/>
      <c r="M182" s="167"/>
      <c r="N182" s="168" t="s">
        <v>36</v>
      </c>
      <c r="P182" s="153">
        <f t="shared" si="21"/>
        <v>0</v>
      </c>
      <c r="Q182" s="153">
        <v>0</v>
      </c>
      <c r="R182" s="153">
        <f t="shared" si="22"/>
        <v>0</v>
      </c>
      <c r="S182" s="153">
        <v>0</v>
      </c>
      <c r="T182" s="153">
        <f t="shared" si="23"/>
        <v>0</v>
      </c>
      <c r="U182" s="154"/>
      <c r="AR182" s="155" t="s">
        <v>138</v>
      </c>
      <c r="AT182" s="155" t="s">
        <v>273</v>
      </c>
      <c r="AU182" s="155" t="s">
        <v>81</v>
      </c>
      <c r="AY182" s="16" t="s">
        <v>120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6" t="s">
        <v>79</v>
      </c>
      <c r="BK182" s="156">
        <f t="shared" si="29"/>
        <v>0</v>
      </c>
      <c r="BL182" s="16" t="s">
        <v>130</v>
      </c>
      <c r="BM182" s="155" t="s">
        <v>301</v>
      </c>
    </row>
    <row r="183" spans="2:65" s="31" customFormat="1" ht="16.5" customHeight="1">
      <c r="B183" s="142"/>
      <c r="C183" s="158" t="s">
        <v>212</v>
      </c>
      <c r="D183" s="158" t="s">
        <v>273</v>
      </c>
      <c r="E183" s="159" t="s">
        <v>302</v>
      </c>
      <c r="F183" s="160" t="s">
        <v>303</v>
      </c>
      <c r="G183" s="161" t="s">
        <v>267</v>
      </c>
      <c r="H183" s="162">
        <v>8</v>
      </c>
      <c r="I183" s="163"/>
      <c r="J183" s="164">
        <f t="shared" si="20"/>
        <v>0</v>
      </c>
      <c r="K183" s="165"/>
      <c r="L183" s="166"/>
      <c r="M183" s="167"/>
      <c r="N183" s="168" t="s">
        <v>36</v>
      </c>
      <c r="P183" s="153">
        <f t="shared" si="21"/>
        <v>0</v>
      </c>
      <c r="Q183" s="153">
        <v>0</v>
      </c>
      <c r="R183" s="153">
        <f t="shared" si="22"/>
        <v>0</v>
      </c>
      <c r="S183" s="153">
        <v>0</v>
      </c>
      <c r="T183" s="153">
        <f t="shared" si="23"/>
        <v>0</v>
      </c>
      <c r="U183" s="154"/>
      <c r="AR183" s="155" t="s">
        <v>138</v>
      </c>
      <c r="AT183" s="155" t="s">
        <v>273</v>
      </c>
      <c r="AU183" s="155" t="s">
        <v>81</v>
      </c>
      <c r="AY183" s="16" t="s">
        <v>120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6" t="s">
        <v>79</v>
      </c>
      <c r="BK183" s="156">
        <f t="shared" si="29"/>
        <v>0</v>
      </c>
      <c r="BL183" s="16" t="s">
        <v>130</v>
      </c>
      <c r="BM183" s="155" t="s">
        <v>304</v>
      </c>
    </row>
    <row r="184" spans="2:65" s="31" customFormat="1" ht="24.2" customHeight="1">
      <c r="B184" s="142"/>
      <c r="C184" s="158" t="s">
        <v>305</v>
      </c>
      <c r="D184" s="158" t="s">
        <v>273</v>
      </c>
      <c r="E184" s="159" t="s">
        <v>306</v>
      </c>
      <c r="F184" s="160" t="s">
        <v>307</v>
      </c>
      <c r="G184" s="161" t="s">
        <v>267</v>
      </c>
      <c r="H184" s="162">
        <v>8</v>
      </c>
      <c r="I184" s="163"/>
      <c r="J184" s="164">
        <f t="shared" si="20"/>
        <v>0</v>
      </c>
      <c r="K184" s="165"/>
      <c r="L184" s="166"/>
      <c r="M184" s="167"/>
      <c r="N184" s="168" t="s">
        <v>36</v>
      </c>
      <c r="P184" s="153">
        <f t="shared" si="21"/>
        <v>0</v>
      </c>
      <c r="Q184" s="153">
        <v>0</v>
      </c>
      <c r="R184" s="153">
        <f t="shared" si="22"/>
        <v>0</v>
      </c>
      <c r="S184" s="153">
        <v>0</v>
      </c>
      <c r="T184" s="153">
        <f t="shared" si="23"/>
        <v>0</v>
      </c>
      <c r="U184" s="154"/>
      <c r="AR184" s="155" t="s">
        <v>138</v>
      </c>
      <c r="AT184" s="155" t="s">
        <v>273</v>
      </c>
      <c r="AU184" s="155" t="s">
        <v>81</v>
      </c>
      <c r="AY184" s="16" t="s">
        <v>120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6" t="s">
        <v>79</v>
      </c>
      <c r="BK184" s="156">
        <f t="shared" si="29"/>
        <v>0</v>
      </c>
      <c r="BL184" s="16" t="s">
        <v>130</v>
      </c>
      <c r="BM184" s="155" t="s">
        <v>308</v>
      </c>
    </row>
    <row r="185" spans="2:65" s="31" customFormat="1" ht="16.5" customHeight="1">
      <c r="B185" s="142"/>
      <c r="C185" s="158" t="s">
        <v>215</v>
      </c>
      <c r="D185" s="158" t="s">
        <v>273</v>
      </c>
      <c r="E185" s="159" t="s">
        <v>309</v>
      </c>
      <c r="F185" s="160" t="s">
        <v>310</v>
      </c>
      <c r="G185" s="161" t="s">
        <v>267</v>
      </c>
      <c r="H185" s="162">
        <v>8</v>
      </c>
      <c r="I185" s="163"/>
      <c r="J185" s="164">
        <f t="shared" si="20"/>
        <v>0</v>
      </c>
      <c r="K185" s="165"/>
      <c r="L185" s="166"/>
      <c r="M185" s="167"/>
      <c r="N185" s="168" t="s">
        <v>36</v>
      </c>
      <c r="P185" s="153">
        <f t="shared" si="21"/>
        <v>0</v>
      </c>
      <c r="Q185" s="153">
        <v>0</v>
      </c>
      <c r="R185" s="153">
        <f t="shared" si="22"/>
        <v>0</v>
      </c>
      <c r="S185" s="153">
        <v>0</v>
      </c>
      <c r="T185" s="153">
        <f t="shared" si="23"/>
        <v>0</v>
      </c>
      <c r="U185" s="154"/>
      <c r="AR185" s="155" t="s">
        <v>138</v>
      </c>
      <c r="AT185" s="155" t="s">
        <v>273</v>
      </c>
      <c r="AU185" s="155" t="s">
        <v>81</v>
      </c>
      <c r="AY185" s="16" t="s">
        <v>120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6" t="s">
        <v>79</v>
      </c>
      <c r="BK185" s="156">
        <f t="shared" si="29"/>
        <v>0</v>
      </c>
      <c r="BL185" s="16" t="s">
        <v>130</v>
      </c>
      <c r="BM185" s="155" t="s">
        <v>311</v>
      </c>
    </row>
    <row r="186" spans="2:65" s="31" customFormat="1" ht="16.5" customHeight="1">
      <c r="B186" s="142"/>
      <c r="C186" s="158" t="s">
        <v>312</v>
      </c>
      <c r="D186" s="158" t="s">
        <v>273</v>
      </c>
      <c r="E186" s="159" t="s">
        <v>313</v>
      </c>
      <c r="F186" s="160" t="s">
        <v>314</v>
      </c>
      <c r="G186" s="161" t="s">
        <v>267</v>
      </c>
      <c r="H186" s="162">
        <v>8</v>
      </c>
      <c r="I186" s="163"/>
      <c r="J186" s="164">
        <f t="shared" si="20"/>
        <v>0</v>
      </c>
      <c r="K186" s="165"/>
      <c r="L186" s="166"/>
      <c r="M186" s="167"/>
      <c r="N186" s="168" t="s">
        <v>36</v>
      </c>
      <c r="P186" s="153">
        <f t="shared" si="21"/>
        <v>0</v>
      </c>
      <c r="Q186" s="153">
        <v>0</v>
      </c>
      <c r="R186" s="153">
        <f t="shared" si="22"/>
        <v>0</v>
      </c>
      <c r="S186" s="153">
        <v>0</v>
      </c>
      <c r="T186" s="153">
        <f t="shared" si="23"/>
        <v>0</v>
      </c>
      <c r="U186" s="154"/>
      <c r="AR186" s="155" t="s">
        <v>138</v>
      </c>
      <c r="AT186" s="155" t="s">
        <v>273</v>
      </c>
      <c r="AU186" s="155" t="s">
        <v>81</v>
      </c>
      <c r="AY186" s="16" t="s">
        <v>120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6" t="s">
        <v>79</v>
      </c>
      <c r="BK186" s="156">
        <f t="shared" si="29"/>
        <v>0</v>
      </c>
      <c r="BL186" s="16" t="s">
        <v>130</v>
      </c>
      <c r="BM186" s="155" t="s">
        <v>315</v>
      </c>
    </row>
    <row r="187" spans="2:65" s="31" customFormat="1" ht="16.5" customHeight="1">
      <c r="B187" s="142"/>
      <c r="C187" s="158" t="s">
        <v>219</v>
      </c>
      <c r="D187" s="158" t="s">
        <v>273</v>
      </c>
      <c r="E187" s="159" t="s">
        <v>316</v>
      </c>
      <c r="F187" s="160" t="s">
        <v>317</v>
      </c>
      <c r="G187" s="161" t="s">
        <v>267</v>
      </c>
      <c r="H187" s="162">
        <v>8</v>
      </c>
      <c r="I187" s="163"/>
      <c r="J187" s="164">
        <f t="shared" si="20"/>
        <v>0</v>
      </c>
      <c r="K187" s="165"/>
      <c r="L187" s="166"/>
      <c r="M187" s="167"/>
      <c r="N187" s="168" t="s">
        <v>36</v>
      </c>
      <c r="P187" s="153">
        <f t="shared" si="21"/>
        <v>0</v>
      </c>
      <c r="Q187" s="153">
        <v>0</v>
      </c>
      <c r="R187" s="153">
        <f t="shared" si="22"/>
        <v>0</v>
      </c>
      <c r="S187" s="153">
        <v>0</v>
      </c>
      <c r="T187" s="153">
        <f t="shared" si="23"/>
        <v>0</v>
      </c>
      <c r="U187" s="154"/>
      <c r="AR187" s="155" t="s">
        <v>138</v>
      </c>
      <c r="AT187" s="155" t="s">
        <v>273</v>
      </c>
      <c r="AU187" s="155" t="s">
        <v>81</v>
      </c>
      <c r="AY187" s="16" t="s">
        <v>120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6" t="s">
        <v>79</v>
      </c>
      <c r="BK187" s="156">
        <f t="shared" si="29"/>
        <v>0</v>
      </c>
      <c r="BL187" s="16" t="s">
        <v>130</v>
      </c>
      <c r="BM187" s="155" t="s">
        <v>318</v>
      </c>
    </row>
    <row r="188" spans="2:65" s="31" customFormat="1" ht="24.2" customHeight="1">
      <c r="B188" s="142"/>
      <c r="C188" s="158" t="s">
        <v>319</v>
      </c>
      <c r="D188" s="158" t="s">
        <v>273</v>
      </c>
      <c r="E188" s="159" t="s">
        <v>320</v>
      </c>
      <c r="F188" s="160" t="s">
        <v>321</v>
      </c>
      <c r="G188" s="161" t="s">
        <v>267</v>
      </c>
      <c r="H188" s="162">
        <v>8</v>
      </c>
      <c r="I188" s="163"/>
      <c r="J188" s="164">
        <f t="shared" si="20"/>
        <v>0</v>
      </c>
      <c r="K188" s="165"/>
      <c r="L188" s="166"/>
      <c r="M188" s="167"/>
      <c r="N188" s="168" t="s">
        <v>36</v>
      </c>
      <c r="P188" s="153">
        <f t="shared" si="21"/>
        <v>0</v>
      </c>
      <c r="Q188" s="153">
        <v>0</v>
      </c>
      <c r="R188" s="153">
        <f t="shared" si="22"/>
        <v>0</v>
      </c>
      <c r="S188" s="153">
        <v>0</v>
      </c>
      <c r="T188" s="153">
        <f t="shared" si="23"/>
        <v>0</v>
      </c>
      <c r="U188" s="154"/>
      <c r="AR188" s="155" t="s">
        <v>138</v>
      </c>
      <c r="AT188" s="155" t="s">
        <v>273</v>
      </c>
      <c r="AU188" s="155" t="s">
        <v>81</v>
      </c>
      <c r="AY188" s="16" t="s">
        <v>120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6" t="s">
        <v>79</v>
      </c>
      <c r="BK188" s="156">
        <f t="shared" si="29"/>
        <v>0</v>
      </c>
      <c r="BL188" s="16" t="s">
        <v>130</v>
      </c>
      <c r="BM188" s="155" t="s">
        <v>322</v>
      </c>
    </row>
    <row r="189" spans="2:65" s="31" customFormat="1" ht="16.5" customHeight="1">
      <c r="B189" s="142"/>
      <c r="C189" s="158" t="s">
        <v>222</v>
      </c>
      <c r="D189" s="158" t="s">
        <v>273</v>
      </c>
      <c r="E189" s="159" t="s">
        <v>323</v>
      </c>
      <c r="F189" s="160" t="s">
        <v>324</v>
      </c>
      <c r="G189" s="161" t="s">
        <v>267</v>
      </c>
      <c r="H189" s="162">
        <v>7</v>
      </c>
      <c r="I189" s="163"/>
      <c r="J189" s="164">
        <f t="shared" si="20"/>
        <v>0</v>
      </c>
      <c r="K189" s="165"/>
      <c r="L189" s="166"/>
      <c r="M189" s="167"/>
      <c r="N189" s="168" t="s">
        <v>36</v>
      </c>
      <c r="P189" s="153">
        <f t="shared" si="21"/>
        <v>0</v>
      </c>
      <c r="Q189" s="153">
        <v>0</v>
      </c>
      <c r="R189" s="153">
        <f t="shared" si="22"/>
        <v>0</v>
      </c>
      <c r="S189" s="153">
        <v>0</v>
      </c>
      <c r="T189" s="153">
        <f t="shared" si="23"/>
        <v>0</v>
      </c>
      <c r="U189" s="154"/>
      <c r="AR189" s="155" t="s">
        <v>138</v>
      </c>
      <c r="AT189" s="155" t="s">
        <v>273</v>
      </c>
      <c r="AU189" s="155" t="s">
        <v>81</v>
      </c>
      <c r="AY189" s="16" t="s">
        <v>120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6" t="s">
        <v>79</v>
      </c>
      <c r="BK189" s="156">
        <f t="shared" si="29"/>
        <v>0</v>
      </c>
      <c r="BL189" s="16" t="s">
        <v>130</v>
      </c>
      <c r="BM189" s="155" t="s">
        <v>325</v>
      </c>
    </row>
    <row r="190" spans="2:65" s="31" customFormat="1" ht="24.2" customHeight="1">
      <c r="B190" s="142"/>
      <c r="C190" s="143" t="s">
        <v>326</v>
      </c>
      <c r="D190" s="143" t="s">
        <v>123</v>
      </c>
      <c r="E190" s="144" t="s">
        <v>327</v>
      </c>
      <c r="F190" s="145" t="s">
        <v>328</v>
      </c>
      <c r="G190" s="146" t="s">
        <v>329</v>
      </c>
      <c r="H190" s="147">
        <v>0.6</v>
      </c>
      <c r="I190" s="148"/>
      <c r="J190" s="149">
        <f t="shared" si="20"/>
        <v>0</v>
      </c>
      <c r="K190" s="150"/>
      <c r="L190" s="32"/>
      <c r="M190" s="151"/>
      <c r="N190" s="152" t="s">
        <v>36</v>
      </c>
      <c r="P190" s="153">
        <f t="shared" si="21"/>
        <v>0</v>
      </c>
      <c r="Q190" s="153">
        <v>0</v>
      </c>
      <c r="R190" s="153">
        <f t="shared" si="22"/>
        <v>0</v>
      </c>
      <c r="S190" s="153">
        <v>0</v>
      </c>
      <c r="T190" s="153">
        <f t="shared" si="23"/>
        <v>0</v>
      </c>
      <c r="U190" s="154"/>
      <c r="AR190" s="155" t="s">
        <v>127</v>
      </c>
      <c r="AT190" s="155" t="s">
        <v>123</v>
      </c>
      <c r="AU190" s="155" t="s">
        <v>81</v>
      </c>
      <c r="AY190" s="16" t="s">
        <v>120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6" t="s">
        <v>79</v>
      </c>
      <c r="BK190" s="156">
        <f t="shared" si="29"/>
        <v>0</v>
      </c>
      <c r="BL190" s="16" t="s">
        <v>127</v>
      </c>
      <c r="BM190" s="155" t="s">
        <v>330</v>
      </c>
    </row>
    <row r="191" spans="2:65" s="31" customFormat="1" ht="16.5" customHeight="1">
      <c r="B191" s="142"/>
      <c r="C191" s="143" t="s">
        <v>226</v>
      </c>
      <c r="D191" s="143" t="s">
        <v>123</v>
      </c>
      <c r="E191" s="144" t="s">
        <v>331</v>
      </c>
      <c r="F191" s="145" t="s">
        <v>332</v>
      </c>
      <c r="G191" s="146" t="s">
        <v>242</v>
      </c>
      <c r="H191" s="147">
        <v>6</v>
      </c>
      <c r="I191" s="148"/>
      <c r="J191" s="149">
        <f t="shared" si="20"/>
        <v>0</v>
      </c>
      <c r="K191" s="150"/>
      <c r="L191" s="32"/>
      <c r="M191" s="151"/>
      <c r="N191" s="152" t="s">
        <v>36</v>
      </c>
      <c r="P191" s="153">
        <f t="shared" si="21"/>
        <v>0</v>
      </c>
      <c r="Q191" s="153">
        <v>2.4914000000000002E-4</v>
      </c>
      <c r="R191" s="153">
        <f t="shared" si="22"/>
        <v>1.4948400000000001E-3</v>
      </c>
      <c r="S191" s="153">
        <v>0</v>
      </c>
      <c r="T191" s="153">
        <f t="shared" si="23"/>
        <v>0</v>
      </c>
      <c r="U191" s="154"/>
      <c r="AR191" s="155" t="s">
        <v>127</v>
      </c>
      <c r="AT191" s="155" t="s">
        <v>123</v>
      </c>
      <c r="AU191" s="155" t="s">
        <v>81</v>
      </c>
      <c r="AY191" s="16" t="s">
        <v>120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6" t="s">
        <v>79</v>
      </c>
      <c r="BK191" s="156">
        <f t="shared" si="29"/>
        <v>0</v>
      </c>
      <c r="BL191" s="16" t="s">
        <v>127</v>
      </c>
      <c r="BM191" s="155" t="s">
        <v>333</v>
      </c>
    </row>
    <row r="192" spans="2:65" s="31" customFormat="1" ht="16.5" customHeight="1">
      <c r="B192" s="142"/>
      <c r="C192" s="143" t="s">
        <v>334</v>
      </c>
      <c r="D192" s="143" t="s">
        <v>123</v>
      </c>
      <c r="E192" s="144" t="s">
        <v>335</v>
      </c>
      <c r="F192" s="145" t="s">
        <v>336</v>
      </c>
      <c r="G192" s="146" t="s">
        <v>337</v>
      </c>
      <c r="H192" s="147">
        <v>1</v>
      </c>
      <c r="I192" s="148"/>
      <c r="J192" s="149">
        <f t="shared" si="20"/>
        <v>0</v>
      </c>
      <c r="K192" s="150"/>
      <c r="L192" s="32"/>
      <c r="M192" s="151"/>
      <c r="N192" s="152" t="s">
        <v>36</v>
      </c>
      <c r="P192" s="153">
        <f t="shared" si="21"/>
        <v>0</v>
      </c>
      <c r="Q192" s="153">
        <v>0</v>
      </c>
      <c r="R192" s="153">
        <f t="shared" si="22"/>
        <v>0</v>
      </c>
      <c r="S192" s="153">
        <v>0</v>
      </c>
      <c r="T192" s="153">
        <f t="shared" si="23"/>
        <v>0</v>
      </c>
      <c r="U192" s="154"/>
      <c r="AR192" s="155" t="s">
        <v>127</v>
      </c>
      <c r="AT192" s="155" t="s">
        <v>123</v>
      </c>
      <c r="AU192" s="155" t="s">
        <v>81</v>
      </c>
      <c r="AY192" s="16" t="s">
        <v>120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6" t="s">
        <v>79</v>
      </c>
      <c r="BK192" s="156">
        <f t="shared" si="29"/>
        <v>0</v>
      </c>
      <c r="BL192" s="16" t="s">
        <v>127</v>
      </c>
      <c r="BM192" s="155" t="s">
        <v>338</v>
      </c>
    </row>
    <row r="193" spans="2:65" s="31" customFormat="1" ht="16.5" customHeight="1">
      <c r="B193" s="142"/>
      <c r="C193" s="143" t="s">
        <v>229</v>
      </c>
      <c r="D193" s="143" t="s">
        <v>123</v>
      </c>
      <c r="E193" s="144" t="s">
        <v>339</v>
      </c>
      <c r="F193" s="145" t="s">
        <v>340</v>
      </c>
      <c r="G193" s="146" t="s">
        <v>134</v>
      </c>
      <c r="H193" s="147">
        <v>2</v>
      </c>
      <c r="I193" s="148"/>
      <c r="J193" s="149">
        <f t="shared" si="20"/>
        <v>0</v>
      </c>
      <c r="K193" s="150"/>
      <c r="L193" s="32"/>
      <c r="M193" s="151"/>
      <c r="N193" s="152" t="s">
        <v>36</v>
      </c>
      <c r="P193" s="153">
        <f t="shared" si="21"/>
        <v>0</v>
      </c>
      <c r="Q193" s="153">
        <v>3.1E-4</v>
      </c>
      <c r="R193" s="153">
        <f t="shared" si="22"/>
        <v>6.2E-4</v>
      </c>
      <c r="S193" s="153">
        <v>0</v>
      </c>
      <c r="T193" s="153">
        <f t="shared" si="23"/>
        <v>0</v>
      </c>
      <c r="U193" s="154"/>
      <c r="AR193" s="155" t="s">
        <v>127</v>
      </c>
      <c r="AT193" s="155" t="s">
        <v>123</v>
      </c>
      <c r="AU193" s="155" t="s">
        <v>81</v>
      </c>
      <c r="AY193" s="16" t="s">
        <v>120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6" t="s">
        <v>79</v>
      </c>
      <c r="BK193" s="156">
        <f t="shared" si="29"/>
        <v>0</v>
      </c>
      <c r="BL193" s="16" t="s">
        <v>127</v>
      </c>
      <c r="BM193" s="155" t="s">
        <v>341</v>
      </c>
    </row>
    <row r="194" spans="2:65" s="31" customFormat="1" ht="24.2" customHeight="1">
      <c r="B194" s="142"/>
      <c r="C194" s="143" t="s">
        <v>342</v>
      </c>
      <c r="D194" s="143" t="s">
        <v>123</v>
      </c>
      <c r="E194" s="144" t="s">
        <v>343</v>
      </c>
      <c r="F194" s="145" t="s">
        <v>344</v>
      </c>
      <c r="G194" s="146" t="s">
        <v>175</v>
      </c>
      <c r="H194" s="157"/>
      <c r="I194" s="148"/>
      <c r="J194" s="149">
        <f t="shared" si="20"/>
        <v>0</v>
      </c>
      <c r="K194" s="150"/>
      <c r="L194" s="32"/>
      <c r="M194" s="151"/>
      <c r="N194" s="152" t="s">
        <v>36</v>
      </c>
      <c r="P194" s="153">
        <f t="shared" si="21"/>
        <v>0</v>
      </c>
      <c r="Q194" s="153">
        <v>0</v>
      </c>
      <c r="R194" s="153">
        <f t="shared" si="22"/>
        <v>0</v>
      </c>
      <c r="S194" s="153">
        <v>0</v>
      </c>
      <c r="T194" s="153">
        <f t="shared" si="23"/>
        <v>0</v>
      </c>
      <c r="U194" s="154"/>
      <c r="AR194" s="155" t="s">
        <v>127</v>
      </c>
      <c r="AT194" s="155" t="s">
        <v>123</v>
      </c>
      <c r="AU194" s="155" t="s">
        <v>81</v>
      </c>
      <c r="AY194" s="16" t="s">
        <v>120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6" t="s">
        <v>79</v>
      </c>
      <c r="BK194" s="156">
        <f t="shared" si="29"/>
        <v>0</v>
      </c>
      <c r="BL194" s="16" t="s">
        <v>127</v>
      </c>
      <c r="BM194" s="155" t="s">
        <v>345</v>
      </c>
    </row>
    <row r="195" spans="2:65" s="129" customFormat="1" ht="22.9" customHeight="1">
      <c r="B195" s="130"/>
      <c r="D195" s="131" t="s">
        <v>71</v>
      </c>
      <c r="E195" s="140" t="s">
        <v>346</v>
      </c>
      <c r="F195" s="140" t="s">
        <v>347</v>
      </c>
      <c r="I195" s="133"/>
      <c r="J195" s="141">
        <f>BK195</f>
        <v>0</v>
      </c>
      <c r="L195" s="130"/>
      <c r="M195" s="135"/>
      <c r="P195" s="136">
        <f>SUM(P196:P201)</f>
        <v>0</v>
      </c>
      <c r="R195" s="136">
        <f>SUM(R196:R201)</f>
        <v>1E-3</v>
      </c>
      <c r="T195" s="136">
        <f>SUM(T196:T201)</f>
        <v>0</v>
      </c>
      <c r="U195" s="137"/>
      <c r="AR195" s="131" t="s">
        <v>81</v>
      </c>
      <c r="AT195" s="138" t="s">
        <v>71</v>
      </c>
      <c r="AU195" s="138" t="s">
        <v>79</v>
      </c>
      <c r="AY195" s="131" t="s">
        <v>120</v>
      </c>
      <c r="BK195" s="139">
        <f>SUM(BK196:BK201)</f>
        <v>0</v>
      </c>
    </row>
    <row r="196" spans="2:65" s="31" customFormat="1" ht="16.5" customHeight="1">
      <c r="B196" s="142"/>
      <c r="C196" s="143" t="s">
        <v>233</v>
      </c>
      <c r="D196" s="143" t="s">
        <v>123</v>
      </c>
      <c r="E196" s="144" t="s">
        <v>348</v>
      </c>
      <c r="F196" s="145" t="s">
        <v>349</v>
      </c>
      <c r="G196" s="146" t="s">
        <v>242</v>
      </c>
      <c r="H196" s="147">
        <v>2</v>
      </c>
      <c r="I196" s="148"/>
      <c r="J196" s="149">
        <f t="shared" ref="J196:J201" si="30">ROUND(I196*H196,1)</f>
        <v>0</v>
      </c>
      <c r="K196" s="150"/>
      <c r="L196" s="32"/>
      <c r="M196" s="151"/>
      <c r="N196" s="152" t="s">
        <v>36</v>
      </c>
      <c r="P196" s="153">
        <f t="shared" ref="P196:P201" si="31">O196*H196</f>
        <v>0</v>
      </c>
      <c r="Q196" s="153">
        <v>0</v>
      </c>
      <c r="R196" s="153">
        <f t="shared" ref="R196:R201" si="32">Q196*H196</f>
        <v>0</v>
      </c>
      <c r="S196" s="153">
        <v>0</v>
      </c>
      <c r="T196" s="153">
        <f t="shared" ref="T196:T201" si="33">S196*H196</f>
        <v>0</v>
      </c>
      <c r="U196" s="154"/>
      <c r="AR196" s="155" t="s">
        <v>127</v>
      </c>
      <c r="AT196" s="155" t="s">
        <v>123</v>
      </c>
      <c r="AU196" s="155" t="s">
        <v>81</v>
      </c>
      <c r="AY196" s="16" t="s">
        <v>120</v>
      </c>
      <c r="BE196" s="156">
        <f t="shared" ref="BE196:BE201" si="34">IF(N196="základní",J196,0)</f>
        <v>0</v>
      </c>
      <c r="BF196" s="156">
        <f t="shared" ref="BF196:BF201" si="35">IF(N196="snížená",J196,0)</f>
        <v>0</v>
      </c>
      <c r="BG196" s="156">
        <f t="shared" ref="BG196:BG201" si="36">IF(N196="zákl. přenesená",J196,0)</f>
        <v>0</v>
      </c>
      <c r="BH196" s="156">
        <f t="shared" ref="BH196:BH201" si="37">IF(N196="sníž. přenesená",J196,0)</f>
        <v>0</v>
      </c>
      <c r="BI196" s="156">
        <f t="shared" ref="BI196:BI201" si="38">IF(N196="nulová",J196,0)</f>
        <v>0</v>
      </c>
      <c r="BJ196" s="16" t="s">
        <v>79</v>
      </c>
      <c r="BK196" s="156">
        <f t="shared" ref="BK196:BK201" si="39">ROUND(I196*H196,1)</f>
        <v>0</v>
      </c>
      <c r="BL196" s="16" t="s">
        <v>127</v>
      </c>
      <c r="BM196" s="155" t="s">
        <v>350</v>
      </c>
    </row>
    <row r="197" spans="2:65" s="31" customFormat="1" ht="16.5" customHeight="1">
      <c r="B197" s="142"/>
      <c r="C197" s="143" t="s">
        <v>351</v>
      </c>
      <c r="D197" s="143" t="s">
        <v>123</v>
      </c>
      <c r="E197" s="144" t="s">
        <v>352</v>
      </c>
      <c r="F197" s="145" t="s">
        <v>353</v>
      </c>
      <c r="G197" s="146" t="s">
        <v>242</v>
      </c>
      <c r="H197" s="147">
        <v>2</v>
      </c>
      <c r="I197" s="148"/>
      <c r="J197" s="149">
        <f t="shared" si="30"/>
        <v>0</v>
      </c>
      <c r="K197" s="150"/>
      <c r="L197" s="32"/>
      <c r="M197" s="151"/>
      <c r="N197" s="152" t="s">
        <v>36</v>
      </c>
      <c r="P197" s="153">
        <f t="shared" si="31"/>
        <v>0</v>
      </c>
      <c r="Q197" s="153">
        <v>0</v>
      </c>
      <c r="R197" s="153">
        <f t="shared" si="32"/>
        <v>0</v>
      </c>
      <c r="S197" s="153">
        <v>0</v>
      </c>
      <c r="T197" s="153">
        <f t="shared" si="33"/>
        <v>0</v>
      </c>
      <c r="U197" s="154"/>
      <c r="AR197" s="155" t="s">
        <v>127</v>
      </c>
      <c r="AT197" s="155" t="s">
        <v>123</v>
      </c>
      <c r="AU197" s="155" t="s">
        <v>81</v>
      </c>
      <c r="AY197" s="16" t="s">
        <v>120</v>
      </c>
      <c r="BE197" s="156">
        <f t="shared" si="34"/>
        <v>0</v>
      </c>
      <c r="BF197" s="156">
        <f t="shared" si="35"/>
        <v>0</v>
      </c>
      <c r="BG197" s="156">
        <f t="shared" si="36"/>
        <v>0</v>
      </c>
      <c r="BH197" s="156">
        <f t="shared" si="37"/>
        <v>0</v>
      </c>
      <c r="BI197" s="156">
        <f t="shared" si="38"/>
        <v>0</v>
      </c>
      <c r="BJ197" s="16" t="s">
        <v>79</v>
      </c>
      <c r="BK197" s="156">
        <f t="shared" si="39"/>
        <v>0</v>
      </c>
      <c r="BL197" s="16" t="s">
        <v>127</v>
      </c>
      <c r="BM197" s="155" t="s">
        <v>354</v>
      </c>
    </row>
    <row r="198" spans="2:65" s="31" customFormat="1" ht="21.75" customHeight="1">
      <c r="B198" s="142"/>
      <c r="C198" s="158" t="s">
        <v>236</v>
      </c>
      <c r="D198" s="158" t="s">
        <v>273</v>
      </c>
      <c r="E198" s="159" t="s">
        <v>355</v>
      </c>
      <c r="F198" s="160" t="s">
        <v>356</v>
      </c>
      <c r="G198" s="161" t="s">
        <v>267</v>
      </c>
      <c r="H198" s="162">
        <v>2</v>
      </c>
      <c r="I198" s="163"/>
      <c r="J198" s="164">
        <f t="shared" si="30"/>
        <v>0</v>
      </c>
      <c r="K198" s="165"/>
      <c r="L198" s="166"/>
      <c r="M198" s="167"/>
      <c r="N198" s="168" t="s">
        <v>36</v>
      </c>
      <c r="P198" s="153">
        <f t="shared" si="31"/>
        <v>0</v>
      </c>
      <c r="Q198" s="153">
        <v>0</v>
      </c>
      <c r="R198" s="153">
        <f t="shared" si="32"/>
        <v>0</v>
      </c>
      <c r="S198" s="153">
        <v>0</v>
      </c>
      <c r="T198" s="153">
        <f t="shared" si="33"/>
        <v>0</v>
      </c>
      <c r="U198" s="154"/>
      <c r="AR198" s="155" t="s">
        <v>138</v>
      </c>
      <c r="AT198" s="155" t="s">
        <v>273</v>
      </c>
      <c r="AU198" s="155" t="s">
        <v>81</v>
      </c>
      <c r="AY198" s="16" t="s">
        <v>120</v>
      </c>
      <c r="BE198" s="156">
        <f t="shared" si="34"/>
        <v>0</v>
      </c>
      <c r="BF198" s="156">
        <f t="shared" si="35"/>
        <v>0</v>
      </c>
      <c r="BG198" s="156">
        <f t="shared" si="36"/>
        <v>0</v>
      </c>
      <c r="BH198" s="156">
        <f t="shared" si="37"/>
        <v>0</v>
      </c>
      <c r="BI198" s="156">
        <f t="shared" si="38"/>
        <v>0</v>
      </c>
      <c r="BJ198" s="16" t="s">
        <v>79</v>
      </c>
      <c r="BK198" s="156">
        <f t="shared" si="39"/>
        <v>0</v>
      </c>
      <c r="BL198" s="16" t="s">
        <v>130</v>
      </c>
      <c r="BM198" s="155" t="s">
        <v>357</v>
      </c>
    </row>
    <row r="199" spans="2:65" s="31" customFormat="1" ht="16.5" customHeight="1">
      <c r="B199" s="142"/>
      <c r="C199" s="158" t="s">
        <v>358</v>
      </c>
      <c r="D199" s="158" t="s">
        <v>273</v>
      </c>
      <c r="E199" s="159" t="s">
        <v>359</v>
      </c>
      <c r="F199" s="160" t="s">
        <v>360</v>
      </c>
      <c r="G199" s="161" t="s">
        <v>267</v>
      </c>
      <c r="H199" s="162">
        <v>2</v>
      </c>
      <c r="I199" s="163"/>
      <c r="J199" s="164">
        <f t="shared" si="30"/>
        <v>0</v>
      </c>
      <c r="K199" s="165"/>
      <c r="L199" s="166"/>
      <c r="M199" s="167"/>
      <c r="N199" s="168" t="s">
        <v>36</v>
      </c>
      <c r="P199" s="153">
        <f t="shared" si="31"/>
        <v>0</v>
      </c>
      <c r="Q199" s="153">
        <v>0</v>
      </c>
      <c r="R199" s="153">
        <f t="shared" si="32"/>
        <v>0</v>
      </c>
      <c r="S199" s="153">
        <v>0</v>
      </c>
      <c r="T199" s="153">
        <f t="shared" si="33"/>
        <v>0</v>
      </c>
      <c r="U199" s="154"/>
      <c r="AR199" s="155" t="s">
        <v>138</v>
      </c>
      <c r="AT199" s="155" t="s">
        <v>273</v>
      </c>
      <c r="AU199" s="155" t="s">
        <v>81</v>
      </c>
      <c r="AY199" s="16" t="s">
        <v>120</v>
      </c>
      <c r="BE199" s="156">
        <f t="shared" si="34"/>
        <v>0</v>
      </c>
      <c r="BF199" s="156">
        <f t="shared" si="35"/>
        <v>0</v>
      </c>
      <c r="BG199" s="156">
        <f t="shared" si="36"/>
        <v>0</v>
      </c>
      <c r="BH199" s="156">
        <f t="shared" si="37"/>
        <v>0</v>
      </c>
      <c r="BI199" s="156">
        <f t="shared" si="38"/>
        <v>0</v>
      </c>
      <c r="BJ199" s="16" t="s">
        <v>79</v>
      </c>
      <c r="BK199" s="156">
        <f t="shared" si="39"/>
        <v>0</v>
      </c>
      <c r="BL199" s="16" t="s">
        <v>130</v>
      </c>
      <c r="BM199" s="155" t="s">
        <v>361</v>
      </c>
    </row>
    <row r="200" spans="2:65" s="31" customFormat="1" ht="16.5" customHeight="1">
      <c r="B200" s="142"/>
      <c r="C200" s="143" t="s">
        <v>243</v>
      </c>
      <c r="D200" s="143" t="s">
        <v>123</v>
      </c>
      <c r="E200" s="144" t="s">
        <v>362</v>
      </c>
      <c r="F200" s="145" t="s">
        <v>363</v>
      </c>
      <c r="G200" s="146" t="s">
        <v>242</v>
      </c>
      <c r="H200" s="147">
        <v>2</v>
      </c>
      <c r="I200" s="148"/>
      <c r="J200" s="149">
        <f t="shared" si="30"/>
        <v>0</v>
      </c>
      <c r="K200" s="150"/>
      <c r="L200" s="32"/>
      <c r="M200" s="151"/>
      <c r="N200" s="152" t="s">
        <v>36</v>
      </c>
      <c r="P200" s="153">
        <f t="shared" si="31"/>
        <v>0</v>
      </c>
      <c r="Q200" s="153">
        <v>5.0000000000000001E-4</v>
      </c>
      <c r="R200" s="153">
        <f t="shared" si="32"/>
        <v>1E-3</v>
      </c>
      <c r="S200" s="153">
        <v>0</v>
      </c>
      <c r="T200" s="153">
        <f t="shared" si="33"/>
        <v>0</v>
      </c>
      <c r="U200" s="154"/>
      <c r="AR200" s="155" t="s">
        <v>127</v>
      </c>
      <c r="AT200" s="155" t="s">
        <v>123</v>
      </c>
      <c r="AU200" s="155" t="s">
        <v>81</v>
      </c>
      <c r="AY200" s="16" t="s">
        <v>120</v>
      </c>
      <c r="BE200" s="156">
        <f t="shared" si="34"/>
        <v>0</v>
      </c>
      <c r="BF200" s="156">
        <f t="shared" si="35"/>
        <v>0</v>
      </c>
      <c r="BG200" s="156">
        <f t="shared" si="36"/>
        <v>0</v>
      </c>
      <c r="BH200" s="156">
        <f t="shared" si="37"/>
        <v>0</v>
      </c>
      <c r="BI200" s="156">
        <f t="shared" si="38"/>
        <v>0</v>
      </c>
      <c r="BJ200" s="16" t="s">
        <v>79</v>
      </c>
      <c r="BK200" s="156">
        <f t="shared" si="39"/>
        <v>0</v>
      </c>
      <c r="BL200" s="16" t="s">
        <v>127</v>
      </c>
      <c r="BM200" s="155" t="s">
        <v>364</v>
      </c>
    </row>
    <row r="201" spans="2:65" s="31" customFormat="1" ht="24.2" customHeight="1">
      <c r="B201" s="142"/>
      <c r="C201" s="143" t="s">
        <v>365</v>
      </c>
      <c r="D201" s="143" t="s">
        <v>123</v>
      </c>
      <c r="E201" s="144" t="s">
        <v>366</v>
      </c>
      <c r="F201" s="145" t="s">
        <v>367</v>
      </c>
      <c r="G201" s="146" t="s">
        <v>175</v>
      </c>
      <c r="H201" s="157"/>
      <c r="I201" s="148"/>
      <c r="J201" s="149">
        <f t="shared" si="30"/>
        <v>0</v>
      </c>
      <c r="K201" s="150"/>
      <c r="L201" s="32"/>
      <c r="M201" s="151"/>
      <c r="N201" s="152" t="s">
        <v>36</v>
      </c>
      <c r="P201" s="153">
        <f t="shared" si="31"/>
        <v>0</v>
      </c>
      <c r="Q201" s="153">
        <v>0</v>
      </c>
      <c r="R201" s="153">
        <f t="shared" si="32"/>
        <v>0</v>
      </c>
      <c r="S201" s="153">
        <v>0</v>
      </c>
      <c r="T201" s="153">
        <f t="shared" si="33"/>
        <v>0</v>
      </c>
      <c r="U201" s="154"/>
      <c r="AR201" s="155" t="s">
        <v>127</v>
      </c>
      <c r="AT201" s="155" t="s">
        <v>123</v>
      </c>
      <c r="AU201" s="155" t="s">
        <v>81</v>
      </c>
      <c r="AY201" s="16" t="s">
        <v>120</v>
      </c>
      <c r="BE201" s="156">
        <f t="shared" si="34"/>
        <v>0</v>
      </c>
      <c r="BF201" s="156">
        <f t="shared" si="35"/>
        <v>0</v>
      </c>
      <c r="BG201" s="156">
        <f t="shared" si="36"/>
        <v>0</v>
      </c>
      <c r="BH201" s="156">
        <f t="shared" si="37"/>
        <v>0</v>
      </c>
      <c r="BI201" s="156">
        <f t="shared" si="38"/>
        <v>0</v>
      </c>
      <c r="BJ201" s="16" t="s">
        <v>79</v>
      </c>
      <c r="BK201" s="156">
        <f t="shared" si="39"/>
        <v>0</v>
      </c>
      <c r="BL201" s="16" t="s">
        <v>127</v>
      </c>
      <c r="BM201" s="155" t="s">
        <v>368</v>
      </c>
    </row>
    <row r="202" spans="2:65" s="129" customFormat="1" ht="22.9" customHeight="1">
      <c r="B202" s="130"/>
      <c r="D202" s="131" t="s">
        <v>71</v>
      </c>
      <c r="E202" s="140" t="s">
        <v>369</v>
      </c>
      <c r="F202" s="140" t="s">
        <v>370</v>
      </c>
      <c r="I202" s="133"/>
      <c r="J202" s="141">
        <f>BK202</f>
        <v>0</v>
      </c>
      <c r="L202" s="130"/>
      <c r="M202" s="135"/>
      <c r="P202" s="136">
        <f>SUM(P203:P207)</f>
        <v>0</v>
      </c>
      <c r="R202" s="136">
        <f>SUM(R203:R207)</f>
        <v>4.0987400000000001E-4</v>
      </c>
      <c r="T202" s="136">
        <f>SUM(T203:T207)</f>
        <v>2.2000000000000001E-3</v>
      </c>
      <c r="U202" s="137"/>
      <c r="AR202" s="131" t="s">
        <v>81</v>
      </c>
      <c r="AT202" s="138" t="s">
        <v>71</v>
      </c>
      <c r="AU202" s="138" t="s">
        <v>79</v>
      </c>
      <c r="AY202" s="131" t="s">
        <v>120</v>
      </c>
      <c r="BK202" s="139">
        <f>SUM(BK203:BK207)</f>
        <v>0</v>
      </c>
    </row>
    <row r="203" spans="2:65" s="31" customFormat="1" ht="21.75" customHeight="1">
      <c r="B203" s="142"/>
      <c r="C203" s="143" t="s">
        <v>246</v>
      </c>
      <c r="D203" s="143" t="s">
        <v>123</v>
      </c>
      <c r="E203" s="144" t="s">
        <v>371</v>
      </c>
      <c r="F203" s="145" t="s">
        <v>372</v>
      </c>
      <c r="G203" s="146" t="s">
        <v>134</v>
      </c>
      <c r="H203" s="147">
        <v>2</v>
      </c>
      <c r="I203" s="148"/>
      <c r="J203" s="149">
        <f>ROUND(I203*H203,1)</f>
        <v>0</v>
      </c>
      <c r="K203" s="150"/>
      <c r="L203" s="32"/>
      <c r="M203" s="151"/>
      <c r="N203" s="152" t="s">
        <v>36</v>
      </c>
      <c r="P203" s="153">
        <f>O203*H203</f>
        <v>0</v>
      </c>
      <c r="Q203" s="153">
        <v>1.2640000000000001E-4</v>
      </c>
      <c r="R203" s="153">
        <f>Q203*H203</f>
        <v>2.5280000000000002E-4</v>
      </c>
      <c r="S203" s="153">
        <v>1.1000000000000001E-3</v>
      </c>
      <c r="T203" s="153">
        <f>S203*H203</f>
        <v>2.2000000000000001E-3</v>
      </c>
      <c r="U203" s="154"/>
      <c r="AR203" s="155" t="s">
        <v>127</v>
      </c>
      <c r="AT203" s="155" t="s">
        <v>123</v>
      </c>
      <c r="AU203" s="155" t="s">
        <v>81</v>
      </c>
      <c r="AY203" s="16" t="s">
        <v>120</v>
      </c>
      <c r="BE203" s="156">
        <f>IF(N203="základní",J203,0)</f>
        <v>0</v>
      </c>
      <c r="BF203" s="156">
        <f>IF(N203="snížená",J203,0)</f>
        <v>0</v>
      </c>
      <c r="BG203" s="156">
        <f>IF(N203="zákl. přenesená",J203,0)</f>
        <v>0</v>
      </c>
      <c r="BH203" s="156">
        <f>IF(N203="sníž. přenesená",J203,0)</f>
        <v>0</v>
      </c>
      <c r="BI203" s="156">
        <f>IF(N203="nulová",J203,0)</f>
        <v>0</v>
      </c>
      <c r="BJ203" s="16" t="s">
        <v>79</v>
      </c>
      <c r="BK203" s="156">
        <f>ROUND(I203*H203,1)</f>
        <v>0</v>
      </c>
      <c r="BL203" s="16" t="s">
        <v>127</v>
      </c>
      <c r="BM203" s="155" t="s">
        <v>373</v>
      </c>
    </row>
    <row r="204" spans="2:65" s="31" customFormat="1" ht="16.5" customHeight="1">
      <c r="B204" s="142"/>
      <c r="C204" s="143" t="s">
        <v>374</v>
      </c>
      <c r="D204" s="143" t="s">
        <v>123</v>
      </c>
      <c r="E204" s="144" t="s">
        <v>375</v>
      </c>
      <c r="F204" s="145" t="s">
        <v>376</v>
      </c>
      <c r="G204" s="146" t="s">
        <v>134</v>
      </c>
      <c r="H204" s="147">
        <v>2</v>
      </c>
      <c r="I204" s="148"/>
      <c r="J204" s="149">
        <f>ROUND(I204*H204,1)</f>
        <v>0</v>
      </c>
      <c r="K204" s="150"/>
      <c r="L204" s="32"/>
      <c r="M204" s="151"/>
      <c r="N204" s="152" t="s">
        <v>36</v>
      </c>
      <c r="P204" s="153">
        <f>O204*H204</f>
        <v>0</v>
      </c>
      <c r="Q204" s="153">
        <v>7.8536999999999997E-5</v>
      </c>
      <c r="R204" s="153">
        <f>Q204*H204</f>
        <v>1.5707399999999999E-4</v>
      </c>
      <c r="S204" s="153">
        <v>0</v>
      </c>
      <c r="T204" s="153">
        <f>S204*H204</f>
        <v>0</v>
      </c>
      <c r="U204" s="154"/>
      <c r="AR204" s="155" t="s">
        <v>127</v>
      </c>
      <c r="AT204" s="155" t="s">
        <v>123</v>
      </c>
      <c r="AU204" s="155" t="s">
        <v>81</v>
      </c>
      <c r="AY204" s="16" t="s">
        <v>120</v>
      </c>
      <c r="BE204" s="156">
        <f>IF(N204="základní",J204,0)</f>
        <v>0</v>
      </c>
      <c r="BF204" s="156">
        <f>IF(N204="snížená",J204,0)</f>
        <v>0</v>
      </c>
      <c r="BG204" s="156">
        <f>IF(N204="zákl. přenesená",J204,0)</f>
        <v>0</v>
      </c>
      <c r="BH204" s="156">
        <f>IF(N204="sníž. přenesená",J204,0)</f>
        <v>0</v>
      </c>
      <c r="BI204" s="156">
        <f>IF(N204="nulová",J204,0)</f>
        <v>0</v>
      </c>
      <c r="BJ204" s="16" t="s">
        <v>79</v>
      </c>
      <c r="BK204" s="156">
        <f>ROUND(I204*H204,1)</f>
        <v>0</v>
      </c>
      <c r="BL204" s="16" t="s">
        <v>127</v>
      </c>
      <c r="BM204" s="155" t="s">
        <v>377</v>
      </c>
    </row>
    <row r="205" spans="2:65" s="31" customFormat="1" ht="16.5" customHeight="1">
      <c r="B205" s="142"/>
      <c r="C205" s="158" t="s">
        <v>250</v>
      </c>
      <c r="D205" s="158" t="s">
        <v>273</v>
      </c>
      <c r="E205" s="159" t="s">
        <v>378</v>
      </c>
      <c r="F205" s="160" t="s">
        <v>379</v>
      </c>
      <c r="G205" s="161" t="s">
        <v>380</v>
      </c>
      <c r="H205" s="162">
        <v>1</v>
      </c>
      <c r="I205" s="163"/>
      <c r="J205" s="164">
        <f>ROUND(I205*H205,1)</f>
        <v>0</v>
      </c>
      <c r="K205" s="165"/>
      <c r="L205" s="166"/>
      <c r="M205" s="167"/>
      <c r="N205" s="168" t="s">
        <v>36</v>
      </c>
      <c r="P205" s="153">
        <f>O205*H205</f>
        <v>0</v>
      </c>
      <c r="Q205" s="153">
        <v>0</v>
      </c>
      <c r="R205" s="153">
        <f>Q205*H205</f>
        <v>0</v>
      </c>
      <c r="S205" s="153">
        <v>0</v>
      </c>
      <c r="T205" s="153">
        <f>S205*H205</f>
        <v>0</v>
      </c>
      <c r="U205" s="154"/>
      <c r="AR205" s="155" t="s">
        <v>181</v>
      </c>
      <c r="AT205" s="155" t="s">
        <v>273</v>
      </c>
      <c r="AU205" s="155" t="s">
        <v>81</v>
      </c>
      <c r="AY205" s="16" t="s">
        <v>120</v>
      </c>
      <c r="BE205" s="156">
        <f>IF(N205="základní",J205,0)</f>
        <v>0</v>
      </c>
      <c r="BF205" s="156">
        <f>IF(N205="snížená",J205,0)</f>
        <v>0</v>
      </c>
      <c r="BG205" s="156">
        <f>IF(N205="zákl. přenesená",J205,0)</f>
        <v>0</v>
      </c>
      <c r="BH205" s="156">
        <f>IF(N205="sníž. přenesená",J205,0)</f>
        <v>0</v>
      </c>
      <c r="BI205" s="156">
        <f>IF(N205="nulová",J205,0)</f>
        <v>0</v>
      </c>
      <c r="BJ205" s="16" t="s">
        <v>79</v>
      </c>
      <c r="BK205" s="156">
        <f>ROUND(I205*H205,1)</f>
        <v>0</v>
      </c>
      <c r="BL205" s="16" t="s">
        <v>127</v>
      </c>
      <c r="BM205" s="155" t="s">
        <v>381</v>
      </c>
    </row>
    <row r="206" spans="2:65" s="31" customFormat="1" ht="16.5" customHeight="1">
      <c r="B206" s="142"/>
      <c r="C206" s="158" t="s">
        <v>382</v>
      </c>
      <c r="D206" s="158" t="s">
        <v>273</v>
      </c>
      <c r="E206" s="159" t="s">
        <v>383</v>
      </c>
      <c r="F206" s="160" t="s">
        <v>384</v>
      </c>
      <c r="G206" s="161" t="s">
        <v>380</v>
      </c>
      <c r="H206" s="162">
        <v>1</v>
      </c>
      <c r="I206" s="163"/>
      <c r="J206" s="164">
        <f>ROUND(I206*H206,1)</f>
        <v>0</v>
      </c>
      <c r="K206" s="165"/>
      <c r="L206" s="166"/>
      <c r="M206" s="167"/>
      <c r="N206" s="168" t="s">
        <v>36</v>
      </c>
      <c r="P206" s="153">
        <f>O206*H206</f>
        <v>0</v>
      </c>
      <c r="Q206" s="153">
        <v>0</v>
      </c>
      <c r="R206" s="153">
        <f>Q206*H206</f>
        <v>0</v>
      </c>
      <c r="S206" s="153">
        <v>0</v>
      </c>
      <c r="T206" s="153">
        <f>S206*H206</f>
        <v>0</v>
      </c>
      <c r="U206" s="154"/>
      <c r="AR206" s="155" t="s">
        <v>181</v>
      </c>
      <c r="AT206" s="155" t="s">
        <v>273</v>
      </c>
      <c r="AU206" s="155" t="s">
        <v>81</v>
      </c>
      <c r="AY206" s="16" t="s">
        <v>120</v>
      </c>
      <c r="BE206" s="156">
        <f>IF(N206="základní",J206,0)</f>
        <v>0</v>
      </c>
      <c r="BF206" s="156">
        <f>IF(N206="snížená",J206,0)</f>
        <v>0</v>
      </c>
      <c r="BG206" s="156">
        <f>IF(N206="zákl. přenesená",J206,0)</f>
        <v>0</v>
      </c>
      <c r="BH206" s="156">
        <f>IF(N206="sníž. přenesená",J206,0)</f>
        <v>0</v>
      </c>
      <c r="BI206" s="156">
        <f>IF(N206="nulová",J206,0)</f>
        <v>0</v>
      </c>
      <c r="BJ206" s="16" t="s">
        <v>79</v>
      </c>
      <c r="BK206" s="156">
        <f>ROUND(I206*H206,1)</f>
        <v>0</v>
      </c>
      <c r="BL206" s="16" t="s">
        <v>127</v>
      </c>
      <c r="BM206" s="155" t="s">
        <v>385</v>
      </c>
    </row>
    <row r="207" spans="2:65" s="31" customFormat="1" ht="24.2" customHeight="1">
      <c r="B207" s="142"/>
      <c r="C207" s="143" t="s">
        <v>253</v>
      </c>
      <c r="D207" s="143" t="s">
        <v>123</v>
      </c>
      <c r="E207" s="144" t="s">
        <v>386</v>
      </c>
      <c r="F207" s="145" t="s">
        <v>387</v>
      </c>
      <c r="G207" s="146" t="s">
        <v>175</v>
      </c>
      <c r="H207" s="157"/>
      <c r="I207" s="148"/>
      <c r="J207" s="149">
        <f>ROUND(I207*H207,1)</f>
        <v>0</v>
      </c>
      <c r="K207" s="150"/>
      <c r="L207" s="32"/>
      <c r="M207" s="151"/>
      <c r="N207" s="152" t="s">
        <v>36</v>
      </c>
      <c r="P207" s="153">
        <f>O207*H207</f>
        <v>0</v>
      </c>
      <c r="Q207" s="153">
        <v>0</v>
      </c>
      <c r="R207" s="153">
        <f>Q207*H207</f>
        <v>0</v>
      </c>
      <c r="S207" s="153">
        <v>0</v>
      </c>
      <c r="T207" s="153">
        <f>S207*H207</f>
        <v>0</v>
      </c>
      <c r="U207" s="154"/>
      <c r="AR207" s="155" t="s">
        <v>127</v>
      </c>
      <c r="AT207" s="155" t="s">
        <v>123</v>
      </c>
      <c r="AU207" s="155" t="s">
        <v>81</v>
      </c>
      <c r="AY207" s="16" t="s">
        <v>120</v>
      </c>
      <c r="BE207" s="156">
        <f>IF(N207="základní",J207,0)</f>
        <v>0</v>
      </c>
      <c r="BF207" s="156">
        <f>IF(N207="snížená",J207,0)</f>
        <v>0</v>
      </c>
      <c r="BG207" s="156">
        <f>IF(N207="zákl. přenesená",J207,0)</f>
        <v>0</v>
      </c>
      <c r="BH207" s="156">
        <f>IF(N207="sníž. přenesená",J207,0)</f>
        <v>0</v>
      </c>
      <c r="BI207" s="156">
        <f>IF(N207="nulová",J207,0)</f>
        <v>0</v>
      </c>
      <c r="BJ207" s="16" t="s">
        <v>79</v>
      </c>
      <c r="BK207" s="156">
        <f>ROUND(I207*H207,1)</f>
        <v>0</v>
      </c>
      <c r="BL207" s="16" t="s">
        <v>127</v>
      </c>
      <c r="BM207" s="155" t="s">
        <v>388</v>
      </c>
    </row>
    <row r="208" spans="2:65" s="129" customFormat="1" ht="22.9" customHeight="1">
      <c r="B208" s="130"/>
      <c r="D208" s="131" t="s">
        <v>71</v>
      </c>
      <c r="E208" s="140" t="s">
        <v>389</v>
      </c>
      <c r="F208" s="140" t="s">
        <v>390</v>
      </c>
      <c r="I208" s="133"/>
      <c r="J208" s="141">
        <f>BK208</f>
        <v>0</v>
      </c>
      <c r="L208" s="130"/>
      <c r="M208" s="135"/>
      <c r="P208" s="136">
        <f>SUM(P209:P213)</f>
        <v>0</v>
      </c>
      <c r="R208" s="136">
        <f>SUM(R209:R213)</f>
        <v>0</v>
      </c>
      <c r="T208" s="136">
        <f>SUM(T209:T213)</f>
        <v>2.3800000000000002E-2</v>
      </c>
      <c r="U208" s="137"/>
      <c r="AR208" s="131" t="s">
        <v>81</v>
      </c>
      <c r="AT208" s="138" t="s">
        <v>71</v>
      </c>
      <c r="AU208" s="138" t="s">
        <v>79</v>
      </c>
      <c r="AY208" s="131" t="s">
        <v>120</v>
      </c>
      <c r="BK208" s="139">
        <f>SUM(BK209:BK213)</f>
        <v>0</v>
      </c>
    </row>
    <row r="209" spans="2:65" s="31" customFormat="1" ht="16.5" customHeight="1">
      <c r="B209" s="142"/>
      <c r="C209" s="143" t="s">
        <v>391</v>
      </c>
      <c r="D209" s="143" t="s">
        <v>123</v>
      </c>
      <c r="E209" s="144" t="s">
        <v>392</v>
      </c>
      <c r="F209" s="145" t="s">
        <v>393</v>
      </c>
      <c r="G209" s="146" t="s">
        <v>337</v>
      </c>
      <c r="H209" s="147">
        <v>1</v>
      </c>
      <c r="I209" s="148"/>
      <c r="J209" s="149">
        <f>ROUND(I209*H209,1)</f>
        <v>0</v>
      </c>
      <c r="K209" s="150"/>
      <c r="L209" s="32"/>
      <c r="M209" s="151"/>
      <c r="N209" s="152" t="s">
        <v>36</v>
      </c>
      <c r="P209" s="153">
        <f>O209*H209</f>
        <v>0</v>
      </c>
      <c r="Q209" s="153">
        <v>0</v>
      </c>
      <c r="R209" s="153">
        <f>Q209*H209</f>
        <v>0</v>
      </c>
      <c r="S209" s="153">
        <v>0</v>
      </c>
      <c r="T209" s="153">
        <f>S209*H209</f>
        <v>0</v>
      </c>
      <c r="U209" s="154"/>
      <c r="AR209" s="155" t="s">
        <v>127</v>
      </c>
      <c r="AT209" s="155" t="s">
        <v>123</v>
      </c>
      <c r="AU209" s="155" t="s">
        <v>81</v>
      </c>
      <c r="AY209" s="16" t="s">
        <v>120</v>
      </c>
      <c r="BE209" s="156">
        <f>IF(N209="základní",J209,0)</f>
        <v>0</v>
      </c>
      <c r="BF209" s="156">
        <f>IF(N209="snížená",J209,0)</f>
        <v>0</v>
      </c>
      <c r="BG209" s="156">
        <f>IF(N209="zákl. přenesená",J209,0)</f>
        <v>0</v>
      </c>
      <c r="BH209" s="156">
        <f>IF(N209="sníž. přenesená",J209,0)</f>
        <v>0</v>
      </c>
      <c r="BI209" s="156">
        <f>IF(N209="nulová",J209,0)</f>
        <v>0</v>
      </c>
      <c r="BJ209" s="16" t="s">
        <v>79</v>
      </c>
      <c r="BK209" s="156">
        <f>ROUND(I209*H209,1)</f>
        <v>0</v>
      </c>
      <c r="BL209" s="16" t="s">
        <v>127</v>
      </c>
      <c r="BM209" s="155" t="s">
        <v>394</v>
      </c>
    </row>
    <row r="210" spans="2:65" s="31" customFormat="1" ht="16.5" customHeight="1">
      <c r="B210" s="142"/>
      <c r="C210" s="143" t="s">
        <v>257</v>
      </c>
      <c r="D210" s="143" t="s">
        <v>123</v>
      </c>
      <c r="E210" s="144" t="s">
        <v>395</v>
      </c>
      <c r="F210" s="145" t="s">
        <v>396</v>
      </c>
      <c r="G210" s="146" t="s">
        <v>267</v>
      </c>
      <c r="H210" s="147">
        <v>1</v>
      </c>
      <c r="I210" s="148"/>
      <c r="J210" s="149">
        <f>ROUND(I210*H210,1)</f>
        <v>0</v>
      </c>
      <c r="K210" s="150"/>
      <c r="L210" s="32"/>
      <c r="M210" s="151"/>
      <c r="N210" s="152" t="s">
        <v>36</v>
      </c>
      <c r="P210" s="153">
        <f>O210*H210</f>
        <v>0</v>
      </c>
      <c r="Q210" s="153">
        <v>0</v>
      </c>
      <c r="R210" s="153">
        <f>Q210*H210</f>
        <v>0</v>
      </c>
      <c r="S210" s="153">
        <v>2.3800000000000002E-2</v>
      </c>
      <c r="T210" s="153">
        <f>S210*H210</f>
        <v>2.3800000000000002E-2</v>
      </c>
      <c r="U210" s="154"/>
      <c r="AR210" s="155" t="s">
        <v>127</v>
      </c>
      <c r="AT210" s="155" t="s">
        <v>123</v>
      </c>
      <c r="AU210" s="155" t="s">
        <v>81</v>
      </c>
      <c r="AY210" s="16" t="s">
        <v>120</v>
      </c>
      <c r="BE210" s="156">
        <f>IF(N210="základní",J210,0)</f>
        <v>0</v>
      </c>
      <c r="BF210" s="156">
        <f>IF(N210="snížená",J210,0)</f>
        <v>0</v>
      </c>
      <c r="BG210" s="156">
        <f>IF(N210="zákl. přenesená",J210,0)</f>
        <v>0</v>
      </c>
      <c r="BH210" s="156">
        <f>IF(N210="sníž. přenesená",J210,0)</f>
        <v>0</v>
      </c>
      <c r="BI210" s="156">
        <f>IF(N210="nulová",J210,0)</f>
        <v>0</v>
      </c>
      <c r="BJ210" s="16" t="s">
        <v>79</v>
      </c>
      <c r="BK210" s="156">
        <f>ROUND(I210*H210,1)</f>
        <v>0</v>
      </c>
      <c r="BL210" s="16" t="s">
        <v>127</v>
      </c>
      <c r="BM210" s="155" t="s">
        <v>397</v>
      </c>
    </row>
    <row r="211" spans="2:65" s="31" customFormat="1" ht="16.5" customHeight="1">
      <c r="B211" s="142"/>
      <c r="C211" s="143" t="s">
        <v>398</v>
      </c>
      <c r="D211" s="143" t="s">
        <v>123</v>
      </c>
      <c r="E211" s="144" t="s">
        <v>399</v>
      </c>
      <c r="F211" s="145" t="s">
        <v>400</v>
      </c>
      <c r="G211" s="146" t="s">
        <v>134</v>
      </c>
      <c r="H211" s="147">
        <v>1</v>
      </c>
      <c r="I211" s="148"/>
      <c r="J211" s="149">
        <f>ROUND(I211*H211,1)</f>
        <v>0</v>
      </c>
      <c r="K211" s="150"/>
      <c r="L211" s="32"/>
      <c r="M211" s="151"/>
      <c r="N211" s="152" t="s">
        <v>36</v>
      </c>
      <c r="P211" s="153">
        <f>O211*H211</f>
        <v>0</v>
      </c>
      <c r="Q211" s="153">
        <v>0</v>
      </c>
      <c r="R211" s="153">
        <f>Q211*H211</f>
        <v>0</v>
      </c>
      <c r="S211" s="153">
        <v>0</v>
      </c>
      <c r="T211" s="153">
        <f>S211*H211</f>
        <v>0</v>
      </c>
      <c r="U211" s="154"/>
      <c r="AR211" s="155" t="s">
        <v>127</v>
      </c>
      <c r="AT211" s="155" t="s">
        <v>123</v>
      </c>
      <c r="AU211" s="155" t="s">
        <v>81</v>
      </c>
      <c r="AY211" s="16" t="s">
        <v>120</v>
      </c>
      <c r="BE211" s="156">
        <f>IF(N211="základní",J211,0)</f>
        <v>0</v>
      </c>
      <c r="BF211" s="156">
        <f>IF(N211="snížená",J211,0)</f>
        <v>0</v>
      </c>
      <c r="BG211" s="156">
        <f>IF(N211="zákl. přenesená",J211,0)</f>
        <v>0</v>
      </c>
      <c r="BH211" s="156">
        <f>IF(N211="sníž. přenesená",J211,0)</f>
        <v>0</v>
      </c>
      <c r="BI211" s="156">
        <f>IF(N211="nulová",J211,0)</f>
        <v>0</v>
      </c>
      <c r="BJ211" s="16" t="s">
        <v>79</v>
      </c>
      <c r="BK211" s="156">
        <f>ROUND(I211*H211,1)</f>
        <v>0</v>
      </c>
      <c r="BL211" s="16" t="s">
        <v>127</v>
      </c>
      <c r="BM211" s="155" t="s">
        <v>401</v>
      </c>
    </row>
    <row r="212" spans="2:65" s="31" customFormat="1" ht="16.5" customHeight="1">
      <c r="B212" s="142"/>
      <c r="C212" s="143" t="s">
        <v>260</v>
      </c>
      <c r="D212" s="143" t="s">
        <v>123</v>
      </c>
      <c r="E212" s="144" t="s">
        <v>402</v>
      </c>
      <c r="F212" s="145" t="s">
        <v>403</v>
      </c>
      <c r="G212" s="146" t="s">
        <v>337</v>
      </c>
      <c r="H212" s="147">
        <v>1</v>
      </c>
      <c r="I212" s="148"/>
      <c r="J212" s="149">
        <f>ROUND(I212*H212,1)</f>
        <v>0</v>
      </c>
      <c r="K212" s="150"/>
      <c r="L212" s="32"/>
      <c r="M212" s="151"/>
      <c r="N212" s="152" t="s">
        <v>36</v>
      </c>
      <c r="P212" s="153">
        <f>O212*H212</f>
        <v>0</v>
      </c>
      <c r="Q212" s="153">
        <v>0</v>
      </c>
      <c r="R212" s="153">
        <f>Q212*H212</f>
        <v>0</v>
      </c>
      <c r="S212" s="153">
        <v>0</v>
      </c>
      <c r="T212" s="153">
        <f>S212*H212</f>
        <v>0</v>
      </c>
      <c r="U212" s="154"/>
      <c r="AR212" s="155" t="s">
        <v>127</v>
      </c>
      <c r="AT212" s="155" t="s">
        <v>123</v>
      </c>
      <c r="AU212" s="155" t="s">
        <v>81</v>
      </c>
      <c r="AY212" s="16" t="s">
        <v>120</v>
      </c>
      <c r="BE212" s="156">
        <f>IF(N212="základní",J212,0)</f>
        <v>0</v>
      </c>
      <c r="BF212" s="156">
        <f>IF(N212="snížená",J212,0)</f>
        <v>0</v>
      </c>
      <c r="BG212" s="156">
        <f>IF(N212="zákl. přenesená",J212,0)</f>
        <v>0</v>
      </c>
      <c r="BH212" s="156">
        <f>IF(N212="sníž. přenesená",J212,0)</f>
        <v>0</v>
      </c>
      <c r="BI212" s="156">
        <f>IF(N212="nulová",J212,0)</f>
        <v>0</v>
      </c>
      <c r="BJ212" s="16" t="s">
        <v>79</v>
      </c>
      <c r="BK212" s="156">
        <f>ROUND(I212*H212,1)</f>
        <v>0</v>
      </c>
      <c r="BL212" s="16" t="s">
        <v>127</v>
      </c>
      <c r="BM212" s="155" t="s">
        <v>404</v>
      </c>
    </row>
    <row r="213" spans="2:65" s="31" customFormat="1" ht="24.2" customHeight="1">
      <c r="B213" s="142"/>
      <c r="C213" s="143" t="s">
        <v>405</v>
      </c>
      <c r="D213" s="143" t="s">
        <v>123</v>
      </c>
      <c r="E213" s="144" t="s">
        <v>406</v>
      </c>
      <c r="F213" s="145" t="s">
        <v>407</v>
      </c>
      <c r="G213" s="146" t="s">
        <v>175</v>
      </c>
      <c r="H213" s="157"/>
      <c r="I213" s="148"/>
      <c r="J213" s="149">
        <f>ROUND(I213*H213,1)</f>
        <v>0</v>
      </c>
      <c r="K213" s="150"/>
      <c r="L213" s="32"/>
      <c r="M213" s="151"/>
      <c r="N213" s="152" t="s">
        <v>36</v>
      </c>
      <c r="P213" s="153">
        <f>O213*H213</f>
        <v>0</v>
      </c>
      <c r="Q213" s="153">
        <v>0</v>
      </c>
      <c r="R213" s="153">
        <f>Q213*H213</f>
        <v>0</v>
      </c>
      <c r="S213" s="153">
        <v>0</v>
      </c>
      <c r="T213" s="153">
        <f>S213*H213</f>
        <v>0</v>
      </c>
      <c r="U213" s="154"/>
      <c r="AR213" s="155" t="s">
        <v>127</v>
      </c>
      <c r="AT213" s="155" t="s">
        <v>123</v>
      </c>
      <c r="AU213" s="155" t="s">
        <v>81</v>
      </c>
      <c r="AY213" s="16" t="s">
        <v>120</v>
      </c>
      <c r="BE213" s="156">
        <f>IF(N213="základní",J213,0)</f>
        <v>0</v>
      </c>
      <c r="BF213" s="156">
        <f>IF(N213="snížená",J213,0)</f>
        <v>0</v>
      </c>
      <c r="BG213" s="156">
        <f>IF(N213="zákl. přenesená",J213,0)</f>
        <v>0</v>
      </c>
      <c r="BH213" s="156">
        <f>IF(N213="sníž. přenesená",J213,0)</f>
        <v>0</v>
      </c>
      <c r="BI213" s="156">
        <f>IF(N213="nulová",J213,0)</f>
        <v>0</v>
      </c>
      <c r="BJ213" s="16" t="s">
        <v>79</v>
      </c>
      <c r="BK213" s="156">
        <f>ROUND(I213*H213,1)</f>
        <v>0</v>
      </c>
      <c r="BL213" s="16" t="s">
        <v>127</v>
      </c>
      <c r="BM213" s="155" t="s">
        <v>408</v>
      </c>
    </row>
    <row r="214" spans="2:65" s="129" customFormat="1" ht="22.9" customHeight="1">
      <c r="B214" s="130"/>
      <c r="D214" s="131" t="s">
        <v>71</v>
      </c>
      <c r="E214" s="140" t="s">
        <v>409</v>
      </c>
      <c r="F214" s="140" t="s">
        <v>410</v>
      </c>
      <c r="I214" s="133"/>
      <c r="J214" s="141">
        <f>BK214</f>
        <v>0</v>
      </c>
      <c r="L214" s="130"/>
      <c r="M214" s="135"/>
      <c r="P214" s="136">
        <f>SUM(P215:P223)</f>
        <v>0</v>
      </c>
      <c r="R214" s="136">
        <f>SUM(R215:R223)</f>
        <v>0.44239905999999996</v>
      </c>
      <c r="T214" s="136">
        <f>SUM(T215:T223)</f>
        <v>1.43649</v>
      </c>
      <c r="U214" s="137"/>
      <c r="AR214" s="131" t="s">
        <v>81</v>
      </c>
      <c r="AT214" s="138" t="s">
        <v>71</v>
      </c>
      <c r="AU214" s="138" t="s">
        <v>79</v>
      </c>
      <c r="AY214" s="131" t="s">
        <v>120</v>
      </c>
      <c r="BK214" s="139">
        <f>SUM(BK215:BK223)</f>
        <v>0</v>
      </c>
    </row>
    <row r="215" spans="2:65" s="31" customFormat="1" ht="16.5" customHeight="1">
      <c r="B215" s="142"/>
      <c r="C215" s="143" t="s">
        <v>264</v>
      </c>
      <c r="D215" s="143" t="s">
        <v>123</v>
      </c>
      <c r="E215" s="144" t="s">
        <v>411</v>
      </c>
      <c r="F215" s="145" t="s">
        <v>412</v>
      </c>
      <c r="G215" s="146" t="s">
        <v>126</v>
      </c>
      <c r="H215" s="147">
        <v>36</v>
      </c>
      <c r="I215" s="148"/>
      <c r="J215" s="149">
        <f t="shared" ref="J215:J223" si="40">ROUND(I215*H215,1)</f>
        <v>0</v>
      </c>
      <c r="K215" s="150"/>
      <c r="L215" s="32"/>
      <c r="M215" s="151"/>
      <c r="N215" s="152" t="s">
        <v>36</v>
      </c>
      <c r="P215" s="153">
        <f t="shared" ref="P215:P223" si="41">O215*H215</f>
        <v>0</v>
      </c>
      <c r="Q215" s="153">
        <v>8.4000000000000003E-4</v>
      </c>
      <c r="R215" s="153">
        <f t="shared" ref="R215:R223" si="42">Q215*H215</f>
        <v>3.0240000000000003E-2</v>
      </c>
      <c r="S215" s="153">
        <v>0</v>
      </c>
      <c r="T215" s="153">
        <f t="shared" ref="T215:T223" si="43">S215*H215</f>
        <v>0</v>
      </c>
      <c r="U215" s="154"/>
      <c r="AR215" s="155" t="s">
        <v>127</v>
      </c>
      <c r="AT215" s="155" t="s">
        <v>123</v>
      </c>
      <c r="AU215" s="155" t="s">
        <v>81</v>
      </c>
      <c r="AY215" s="16" t="s">
        <v>120</v>
      </c>
      <c r="BE215" s="156">
        <f t="shared" ref="BE215:BE223" si="44">IF(N215="základní",J215,0)</f>
        <v>0</v>
      </c>
      <c r="BF215" s="156">
        <f t="shared" ref="BF215:BF223" si="45">IF(N215="snížená",J215,0)</f>
        <v>0</v>
      </c>
      <c r="BG215" s="156">
        <f t="shared" ref="BG215:BG223" si="46">IF(N215="zákl. přenesená",J215,0)</f>
        <v>0</v>
      </c>
      <c r="BH215" s="156">
        <f t="shared" ref="BH215:BH223" si="47">IF(N215="sníž. přenesená",J215,0)</f>
        <v>0</v>
      </c>
      <c r="BI215" s="156">
        <f t="shared" ref="BI215:BI223" si="48">IF(N215="nulová",J215,0)</f>
        <v>0</v>
      </c>
      <c r="BJ215" s="16" t="s">
        <v>79</v>
      </c>
      <c r="BK215" s="156">
        <f t="shared" ref="BK215:BK223" si="49">ROUND(I215*H215,1)</f>
        <v>0</v>
      </c>
      <c r="BL215" s="16" t="s">
        <v>127</v>
      </c>
      <c r="BM215" s="155" t="s">
        <v>413</v>
      </c>
    </row>
    <row r="216" spans="2:65" s="31" customFormat="1" ht="24.2" customHeight="1">
      <c r="B216" s="142"/>
      <c r="C216" s="143" t="s">
        <v>414</v>
      </c>
      <c r="D216" s="143" t="s">
        <v>123</v>
      </c>
      <c r="E216" s="144" t="s">
        <v>415</v>
      </c>
      <c r="F216" s="145" t="s">
        <v>416</v>
      </c>
      <c r="G216" s="146" t="s">
        <v>417</v>
      </c>
      <c r="H216" s="147">
        <v>25.52</v>
      </c>
      <c r="I216" s="148"/>
      <c r="J216" s="149">
        <f t="shared" si="40"/>
        <v>0</v>
      </c>
      <c r="K216" s="150"/>
      <c r="L216" s="32"/>
      <c r="M216" s="151"/>
      <c r="N216" s="152" t="s">
        <v>36</v>
      </c>
      <c r="P216" s="153">
        <f t="shared" si="41"/>
        <v>0</v>
      </c>
      <c r="Q216" s="153">
        <v>4.2049999999999998E-4</v>
      </c>
      <c r="R216" s="153">
        <f t="shared" si="42"/>
        <v>1.073116E-2</v>
      </c>
      <c r="S216" s="153">
        <v>0</v>
      </c>
      <c r="T216" s="153">
        <f t="shared" si="43"/>
        <v>0</v>
      </c>
      <c r="U216" s="154"/>
      <c r="AR216" s="155" t="s">
        <v>127</v>
      </c>
      <c r="AT216" s="155" t="s">
        <v>123</v>
      </c>
      <c r="AU216" s="155" t="s">
        <v>81</v>
      </c>
      <c r="AY216" s="16" t="s">
        <v>120</v>
      </c>
      <c r="BE216" s="156">
        <f t="shared" si="44"/>
        <v>0</v>
      </c>
      <c r="BF216" s="156">
        <f t="shared" si="45"/>
        <v>0</v>
      </c>
      <c r="BG216" s="156">
        <f t="shared" si="46"/>
        <v>0</v>
      </c>
      <c r="BH216" s="156">
        <f t="shared" si="47"/>
        <v>0</v>
      </c>
      <c r="BI216" s="156">
        <f t="shared" si="48"/>
        <v>0</v>
      </c>
      <c r="BJ216" s="16" t="s">
        <v>79</v>
      </c>
      <c r="BK216" s="156">
        <f t="shared" si="49"/>
        <v>0</v>
      </c>
      <c r="BL216" s="16" t="s">
        <v>127</v>
      </c>
      <c r="BM216" s="155" t="s">
        <v>418</v>
      </c>
    </row>
    <row r="217" spans="2:65" s="31" customFormat="1" ht="24.2" customHeight="1">
      <c r="B217" s="142"/>
      <c r="C217" s="158" t="s">
        <v>268</v>
      </c>
      <c r="D217" s="158" t="s">
        <v>273</v>
      </c>
      <c r="E217" s="159" t="s">
        <v>419</v>
      </c>
      <c r="F217" s="160" t="s">
        <v>420</v>
      </c>
      <c r="G217" s="161" t="s">
        <v>417</v>
      </c>
      <c r="H217" s="162">
        <v>42.966000000000001</v>
      </c>
      <c r="I217" s="163"/>
      <c r="J217" s="164">
        <f t="shared" si="40"/>
        <v>0</v>
      </c>
      <c r="K217" s="165"/>
      <c r="L217" s="166"/>
      <c r="M217" s="167"/>
      <c r="N217" s="168" t="s">
        <v>36</v>
      </c>
      <c r="P217" s="153">
        <f t="shared" si="41"/>
        <v>0</v>
      </c>
      <c r="Q217" s="153">
        <v>8.9999999999999993E-3</v>
      </c>
      <c r="R217" s="153">
        <f t="shared" si="42"/>
        <v>0.38669399999999998</v>
      </c>
      <c r="S217" s="153">
        <v>0</v>
      </c>
      <c r="T217" s="153">
        <f t="shared" si="43"/>
        <v>0</v>
      </c>
      <c r="U217" s="154"/>
      <c r="AR217" s="155" t="s">
        <v>181</v>
      </c>
      <c r="AT217" s="155" t="s">
        <v>273</v>
      </c>
      <c r="AU217" s="155" t="s">
        <v>81</v>
      </c>
      <c r="AY217" s="16" t="s">
        <v>120</v>
      </c>
      <c r="BE217" s="156">
        <f t="shared" si="44"/>
        <v>0</v>
      </c>
      <c r="BF217" s="156">
        <f t="shared" si="45"/>
        <v>0</v>
      </c>
      <c r="BG217" s="156">
        <f t="shared" si="46"/>
        <v>0</v>
      </c>
      <c r="BH217" s="156">
        <f t="shared" si="47"/>
        <v>0</v>
      </c>
      <c r="BI217" s="156">
        <f t="shared" si="48"/>
        <v>0</v>
      </c>
      <c r="BJ217" s="16" t="s">
        <v>79</v>
      </c>
      <c r="BK217" s="156">
        <f t="shared" si="49"/>
        <v>0</v>
      </c>
      <c r="BL217" s="16" t="s">
        <v>127</v>
      </c>
      <c r="BM217" s="155" t="s">
        <v>421</v>
      </c>
    </row>
    <row r="218" spans="2:65" s="31" customFormat="1" ht="24.2" customHeight="1">
      <c r="B218" s="142"/>
      <c r="C218" s="143" t="s">
        <v>422</v>
      </c>
      <c r="D218" s="143" t="s">
        <v>123</v>
      </c>
      <c r="E218" s="144" t="s">
        <v>423</v>
      </c>
      <c r="F218" s="145" t="s">
        <v>424</v>
      </c>
      <c r="G218" s="146" t="s">
        <v>417</v>
      </c>
      <c r="H218" s="147">
        <v>15.4</v>
      </c>
      <c r="I218" s="148"/>
      <c r="J218" s="149">
        <f t="shared" si="40"/>
        <v>0</v>
      </c>
      <c r="K218" s="150"/>
      <c r="L218" s="32"/>
      <c r="M218" s="151"/>
      <c r="N218" s="152" t="s">
        <v>36</v>
      </c>
      <c r="P218" s="153">
        <f t="shared" si="41"/>
        <v>0</v>
      </c>
      <c r="Q218" s="153">
        <v>6.2049999999999996E-4</v>
      </c>
      <c r="R218" s="153">
        <f t="shared" si="42"/>
        <v>9.5557000000000003E-3</v>
      </c>
      <c r="S218" s="153">
        <v>0</v>
      </c>
      <c r="T218" s="153">
        <f t="shared" si="43"/>
        <v>0</v>
      </c>
      <c r="U218" s="154"/>
      <c r="AR218" s="155" t="s">
        <v>127</v>
      </c>
      <c r="AT218" s="155" t="s">
        <v>123</v>
      </c>
      <c r="AU218" s="155" t="s">
        <v>81</v>
      </c>
      <c r="AY218" s="16" t="s">
        <v>120</v>
      </c>
      <c r="BE218" s="156">
        <f t="shared" si="44"/>
        <v>0</v>
      </c>
      <c r="BF218" s="156">
        <f t="shared" si="45"/>
        <v>0</v>
      </c>
      <c r="BG218" s="156">
        <f t="shared" si="46"/>
        <v>0</v>
      </c>
      <c r="BH218" s="156">
        <f t="shared" si="47"/>
        <v>0</v>
      </c>
      <c r="BI218" s="156">
        <f t="shared" si="48"/>
        <v>0</v>
      </c>
      <c r="BJ218" s="16" t="s">
        <v>79</v>
      </c>
      <c r="BK218" s="156">
        <f t="shared" si="49"/>
        <v>0</v>
      </c>
      <c r="BL218" s="16" t="s">
        <v>127</v>
      </c>
      <c r="BM218" s="155" t="s">
        <v>425</v>
      </c>
    </row>
    <row r="219" spans="2:65" s="31" customFormat="1" ht="16.5" customHeight="1">
      <c r="B219" s="142"/>
      <c r="C219" s="143" t="s">
        <v>272</v>
      </c>
      <c r="D219" s="143" t="s">
        <v>123</v>
      </c>
      <c r="E219" s="144" t="s">
        <v>426</v>
      </c>
      <c r="F219" s="145" t="s">
        <v>427</v>
      </c>
      <c r="G219" s="146" t="s">
        <v>417</v>
      </c>
      <c r="H219" s="147">
        <v>42.966000000000001</v>
      </c>
      <c r="I219" s="148"/>
      <c r="J219" s="149">
        <f t="shared" si="40"/>
        <v>0</v>
      </c>
      <c r="K219" s="150"/>
      <c r="L219" s="32"/>
      <c r="M219" s="151"/>
      <c r="N219" s="152" t="s">
        <v>36</v>
      </c>
      <c r="P219" s="153">
        <f t="shared" si="41"/>
        <v>0</v>
      </c>
      <c r="Q219" s="153">
        <v>1E-4</v>
      </c>
      <c r="R219" s="153">
        <f t="shared" si="42"/>
        <v>4.2966000000000002E-3</v>
      </c>
      <c r="S219" s="153">
        <v>0</v>
      </c>
      <c r="T219" s="153">
        <f t="shared" si="43"/>
        <v>0</v>
      </c>
      <c r="U219" s="154"/>
      <c r="AR219" s="155" t="s">
        <v>127</v>
      </c>
      <c r="AT219" s="155" t="s">
        <v>123</v>
      </c>
      <c r="AU219" s="155" t="s">
        <v>81</v>
      </c>
      <c r="AY219" s="16" t="s">
        <v>120</v>
      </c>
      <c r="BE219" s="156">
        <f t="shared" si="44"/>
        <v>0</v>
      </c>
      <c r="BF219" s="156">
        <f t="shared" si="45"/>
        <v>0</v>
      </c>
      <c r="BG219" s="156">
        <f t="shared" si="46"/>
        <v>0</v>
      </c>
      <c r="BH219" s="156">
        <f t="shared" si="47"/>
        <v>0</v>
      </c>
      <c r="BI219" s="156">
        <f t="shared" si="48"/>
        <v>0</v>
      </c>
      <c r="BJ219" s="16" t="s">
        <v>79</v>
      </c>
      <c r="BK219" s="156">
        <f t="shared" si="49"/>
        <v>0</v>
      </c>
      <c r="BL219" s="16" t="s">
        <v>127</v>
      </c>
      <c r="BM219" s="155" t="s">
        <v>428</v>
      </c>
    </row>
    <row r="220" spans="2:65" s="31" customFormat="1" ht="24.2" customHeight="1">
      <c r="B220" s="142"/>
      <c r="C220" s="143" t="s">
        <v>429</v>
      </c>
      <c r="D220" s="143" t="s">
        <v>123</v>
      </c>
      <c r="E220" s="144" t="s">
        <v>430</v>
      </c>
      <c r="F220" s="145" t="s">
        <v>431</v>
      </c>
      <c r="G220" s="146" t="s">
        <v>126</v>
      </c>
      <c r="H220" s="147">
        <v>5.8</v>
      </c>
      <c r="I220" s="148"/>
      <c r="J220" s="149">
        <f t="shared" si="40"/>
        <v>0</v>
      </c>
      <c r="K220" s="150"/>
      <c r="L220" s="32"/>
      <c r="M220" s="151"/>
      <c r="N220" s="152" t="s">
        <v>36</v>
      </c>
      <c r="P220" s="153">
        <f t="shared" si="41"/>
        <v>0</v>
      </c>
      <c r="Q220" s="153">
        <v>1.5200000000000001E-4</v>
      </c>
      <c r="R220" s="153">
        <f t="shared" si="42"/>
        <v>8.8160000000000007E-4</v>
      </c>
      <c r="S220" s="153">
        <v>0</v>
      </c>
      <c r="T220" s="153">
        <f t="shared" si="43"/>
        <v>0</v>
      </c>
      <c r="U220" s="154"/>
      <c r="AR220" s="155" t="s">
        <v>127</v>
      </c>
      <c r="AT220" s="155" t="s">
        <v>123</v>
      </c>
      <c r="AU220" s="155" t="s">
        <v>81</v>
      </c>
      <c r="AY220" s="16" t="s">
        <v>120</v>
      </c>
      <c r="BE220" s="156">
        <f t="shared" si="44"/>
        <v>0</v>
      </c>
      <c r="BF220" s="156">
        <f t="shared" si="45"/>
        <v>0</v>
      </c>
      <c r="BG220" s="156">
        <f t="shared" si="46"/>
        <v>0</v>
      </c>
      <c r="BH220" s="156">
        <f t="shared" si="47"/>
        <v>0</v>
      </c>
      <c r="BI220" s="156">
        <f t="shared" si="48"/>
        <v>0</v>
      </c>
      <c r="BJ220" s="16" t="s">
        <v>79</v>
      </c>
      <c r="BK220" s="156">
        <f t="shared" si="49"/>
        <v>0</v>
      </c>
      <c r="BL220" s="16" t="s">
        <v>127</v>
      </c>
      <c r="BM220" s="155" t="s">
        <v>432</v>
      </c>
    </row>
    <row r="221" spans="2:65" s="31" customFormat="1" ht="24.2" customHeight="1">
      <c r="B221" s="142"/>
      <c r="C221" s="143" t="s">
        <v>433</v>
      </c>
      <c r="D221" s="143" t="s">
        <v>123</v>
      </c>
      <c r="E221" s="144" t="s">
        <v>434</v>
      </c>
      <c r="F221" s="145" t="s">
        <v>435</v>
      </c>
      <c r="G221" s="146" t="s">
        <v>417</v>
      </c>
      <c r="H221" s="147">
        <v>42.966000000000001</v>
      </c>
      <c r="I221" s="148"/>
      <c r="J221" s="149">
        <f t="shared" si="40"/>
        <v>0</v>
      </c>
      <c r="K221" s="150"/>
      <c r="L221" s="32"/>
      <c r="M221" s="151"/>
      <c r="N221" s="152" t="s">
        <v>36</v>
      </c>
      <c r="P221" s="153">
        <f t="shared" si="41"/>
        <v>0</v>
      </c>
      <c r="Q221" s="153">
        <v>0</v>
      </c>
      <c r="R221" s="153">
        <f t="shared" si="42"/>
        <v>0</v>
      </c>
      <c r="S221" s="153">
        <v>1.4999999999999999E-2</v>
      </c>
      <c r="T221" s="153">
        <f t="shared" si="43"/>
        <v>0.64449000000000001</v>
      </c>
      <c r="U221" s="154"/>
      <c r="AR221" s="155" t="s">
        <v>127</v>
      </c>
      <c r="AT221" s="155" t="s">
        <v>123</v>
      </c>
      <c r="AU221" s="155" t="s">
        <v>81</v>
      </c>
      <c r="AY221" s="16" t="s">
        <v>120</v>
      </c>
      <c r="BE221" s="156">
        <f t="shared" si="44"/>
        <v>0</v>
      </c>
      <c r="BF221" s="156">
        <f t="shared" si="45"/>
        <v>0</v>
      </c>
      <c r="BG221" s="156">
        <f t="shared" si="46"/>
        <v>0</v>
      </c>
      <c r="BH221" s="156">
        <f t="shared" si="47"/>
        <v>0</v>
      </c>
      <c r="BI221" s="156">
        <f t="shared" si="48"/>
        <v>0</v>
      </c>
      <c r="BJ221" s="16" t="s">
        <v>79</v>
      </c>
      <c r="BK221" s="156">
        <f t="shared" si="49"/>
        <v>0</v>
      </c>
      <c r="BL221" s="16" t="s">
        <v>127</v>
      </c>
      <c r="BM221" s="155" t="s">
        <v>436</v>
      </c>
    </row>
    <row r="222" spans="2:65" s="31" customFormat="1" ht="24.2" customHeight="1">
      <c r="B222" s="142"/>
      <c r="C222" s="143" t="s">
        <v>437</v>
      </c>
      <c r="D222" s="143" t="s">
        <v>123</v>
      </c>
      <c r="E222" s="144" t="s">
        <v>438</v>
      </c>
      <c r="F222" s="145" t="s">
        <v>439</v>
      </c>
      <c r="G222" s="146" t="s">
        <v>126</v>
      </c>
      <c r="H222" s="147">
        <v>36</v>
      </c>
      <c r="I222" s="148"/>
      <c r="J222" s="149">
        <f t="shared" si="40"/>
        <v>0</v>
      </c>
      <c r="K222" s="150"/>
      <c r="L222" s="32"/>
      <c r="M222" s="151"/>
      <c r="N222" s="152" t="s">
        <v>36</v>
      </c>
      <c r="P222" s="153">
        <f t="shared" si="41"/>
        <v>0</v>
      </c>
      <c r="Q222" s="153">
        <v>0</v>
      </c>
      <c r="R222" s="153">
        <f t="shared" si="42"/>
        <v>0</v>
      </c>
      <c r="S222" s="153">
        <v>2.1999999999999999E-2</v>
      </c>
      <c r="T222" s="153">
        <f t="shared" si="43"/>
        <v>0.79199999999999993</v>
      </c>
      <c r="U222" s="154"/>
      <c r="AR222" s="155" t="s">
        <v>127</v>
      </c>
      <c r="AT222" s="155" t="s">
        <v>123</v>
      </c>
      <c r="AU222" s="155" t="s">
        <v>81</v>
      </c>
      <c r="AY222" s="16" t="s">
        <v>120</v>
      </c>
      <c r="BE222" s="156">
        <f t="shared" si="44"/>
        <v>0</v>
      </c>
      <c r="BF222" s="156">
        <f t="shared" si="45"/>
        <v>0</v>
      </c>
      <c r="BG222" s="156">
        <f t="shared" si="46"/>
        <v>0</v>
      </c>
      <c r="BH222" s="156">
        <f t="shared" si="47"/>
        <v>0</v>
      </c>
      <c r="BI222" s="156">
        <f t="shared" si="48"/>
        <v>0</v>
      </c>
      <c r="BJ222" s="16" t="s">
        <v>79</v>
      </c>
      <c r="BK222" s="156">
        <f t="shared" si="49"/>
        <v>0</v>
      </c>
      <c r="BL222" s="16" t="s">
        <v>127</v>
      </c>
      <c r="BM222" s="155" t="s">
        <v>440</v>
      </c>
    </row>
    <row r="223" spans="2:65" s="31" customFormat="1" ht="33" customHeight="1">
      <c r="B223" s="142"/>
      <c r="C223" s="143" t="s">
        <v>441</v>
      </c>
      <c r="D223" s="143" t="s">
        <v>123</v>
      </c>
      <c r="E223" s="144" t="s">
        <v>442</v>
      </c>
      <c r="F223" s="145" t="s">
        <v>443</v>
      </c>
      <c r="G223" s="146" t="s">
        <v>175</v>
      </c>
      <c r="H223" s="157"/>
      <c r="I223" s="148"/>
      <c r="J223" s="149">
        <f t="shared" si="40"/>
        <v>0</v>
      </c>
      <c r="K223" s="150"/>
      <c r="L223" s="32"/>
      <c r="M223" s="151"/>
      <c r="N223" s="152" t="s">
        <v>36</v>
      </c>
      <c r="P223" s="153">
        <f t="shared" si="41"/>
        <v>0</v>
      </c>
      <c r="Q223" s="153">
        <v>0</v>
      </c>
      <c r="R223" s="153">
        <f t="shared" si="42"/>
        <v>0</v>
      </c>
      <c r="S223" s="153">
        <v>0</v>
      </c>
      <c r="T223" s="153">
        <f t="shared" si="43"/>
        <v>0</v>
      </c>
      <c r="U223" s="154"/>
      <c r="AR223" s="155" t="s">
        <v>127</v>
      </c>
      <c r="AT223" s="155" t="s">
        <v>123</v>
      </c>
      <c r="AU223" s="155" t="s">
        <v>81</v>
      </c>
      <c r="AY223" s="16" t="s">
        <v>120</v>
      </c>
      <c r="BE223" s="156">
        <f t="shared" si="44"/>
        <v>0</v>
      </c>
      <c r="BF223" s="156">
        <f t="shared" si="45"/>
        <v>0</v>
      </c>
      <c r="BG223" s="156">
        <f t="shared" si="46"/>
        <v>0</v>
      </c>
      <c r="BH223" s="156">
        <f t="shared" si="47"/>
        <v>0</v>
      </c>
      <c r="BI223" s="156">
        <f t="shared" si="48"/>
        <v>0</v>
      </c>
      <c r="BJ223" s="16" t="s">
        <v>79</v>
      </c>
      <c r="BK223" s="156">
        <f t="shared" si="49"/>
        <v>0</v>
      </c>
      <c r="BL223" s="16" t="s">
        <v>127</v>
      </c>
      <c r="BM223" s="155" t="s">
        <v>444</v>
      </c>
    </row>
    <row r="224" spans="2:65" s="129" customFormat="1" ht="22.9" customHeight="1">
      <c r="B224" s="130"/>
      <c r="D224" s="131" t="s">
        <v>71</v>
      </c>
      <c r="E224" s="140" t="s">
        <v>445</v>
      </c>
      <c r="F224" s="140" t="s">
        <v>446</v>
      </c>
      <c r="I224" s="133"/>
      <c r="J224" s="141">
        <f>BK224</f>
        <v>0</v>
      </c>
      <c r="L224" s="130"/>
      <c r="M224" s="135"/>
      <c r="P224" s="136">
        <f>SUM(P225:P237)</f>
        <v>0</v>
      </c>
      <c r="R224" s="136">
        <f>SUM(R225:R237)</f>
        <v>0.60391689599999998</v>
      </c>
      <c r="T224" s="136">
        <f>SUM(T225:T237)</f>
        <v>0.77659999999999996</v>
      </c>
      <c r="U224" s="137"/>
      <c r="AR224" s="131" t="s">
        <v>81</v>
      </c>
      <c r="AT224" s="138" t="s">
        <v>71</v>
      </c>
      <c r="AU224" s="138" t="s">
        <v>79</v>
      </c>
      <c r="AY224" s="131" t="s">
        <v>120</v>
      </c>
      <c r="BK224" s="139">
        <f>SUM(BK225:BK237)</f>
        <v>0</v>
      </c>
    </row>
    <row r="225" spans="2:65" s="31" customFormat="1" ht="16.5" customHeight="1">
      <c r="B225" s="142"/>
      <c r="C225" s="143" t="s">
        <v>447</v>
      </c>
      <c r="D225" s="143" t="s">
        <v>123</v>
      </c>
      <c r="E225" s="144" t="s">
        <v>448</v>
      </c>
      <c r="F225" s="145" t="s">
        <v>449</v>
      </c>
      <c r="G225" s="146" t="s">
        <v>417</v>
      </c>
      <c r="H225" s="147">
        <v>22</v>
      </c>
      <c r="I225" s="148"/>
      <c r="J225" s="149">
        <f t="shared" ref="J225:J237" si="50">ROUND(I225*H225,1)</f>
        <v>0</v>
      </c>
      <c r="K225" s="150"/>
      <c r="L225" s="32"/>
      <c r="M225" s="151"/>
      <c r="N225" s="152" t="s">
        <v>36</v>
      </c>
      <c r="P225" s="153">
        <f t="shared" ref="P225:P237" si="51">O225*H225</f>
        <v>0</v>
      </c>
      <c r="Q225" s="153">
        <v>0</v>
      </c>
      <c r="R225" s="153">
        <f t="shared" ref="R225:R237" si="52">Q225*H225</f>
        <v>0</v>
      </c>
      <c r="S225" s="153">
        <v>3.5299999999999998E-2</v>
      </c>
      <c r="T225" s="153">
        <f t="shared" ref="T225:T237" si="53">S225*H225</f>
        <v>0.77659999999999996</v>
      </c>
      <c r="U225" s="154"/>
      <c r="AR225" s="155" t="s">
        <v>127</v>
      </c>
      <c r="AT225" s="155" t="s">
        <v>123</v>
      </c>
      <c r="AU225" s="155" t="s">
        <v>81</v>
      </c>
      <c r="AY225" s="16" t="s">
        <v>120</v>
      </c>
      <c r="BE225" s="156">
        <f t="shared" ref="BE225:BE237" si="54">IF(N225="základní",J225,0)</f>
        <v>0</v>
      </c>
      <c r="BF225" s="156">
        <f t="shared" ref="BF225:BF237" si="55">IF(N225="snížená",J225,0)</f>
        <v>0</v>
      </c>
      <c r="BG225" s="156">
        <f t="shared" ref="BG225:BG237" si="56">IF(N225="zákl. přenesená",J225,0)</f>
        <v>0</v>
      </c>
      <c r="BH225" s="156">
        <f t="shared" ref="BH225:BH237" si="57">IF(N225="sníž. přenesená",J225,0)</f>
        <v>0</v>
      </c>
      <c r="BI225" s="156">
        <f t="shared" ref="BI225:BI237" si="58">IF(N225="nulová",J225,0)</f>
        <v>0</v>
      </c>
      <c r="BJ225" s="16" t="s">
        <v>79</v>
      </c>
      <c r="BK225" s="156">
        <f t="shared" ref="BK225:BK237" si="59">ROUND(I225*H225,1)</f>
        <v>0</v>
      </c>
      <c r="BL225" s="16" t="s">
        <v>127</v>
      </c>
      <c r="BM225" s="155" t="s">
        <v>450</v>
      </c>
    </row>
    <row r="226" spans="2:65" s="31" customFormat="1" ht="24.2" customHeight="1">
      <c r="B226" s="142"/>
      <c r="C226" s="143" t="s">
        <v>451</v>
      </c>
      <c r="D226" s="143" t="s">
        <v>123</v>
      </c>
      <c r="E226" s="144" t="s">
        <v>452</v>
      </c>
      <c r="F226" s="145" t="s">
        <v>453</v>
      </c>
      <c r="G226" s="146" t="s">
        <v>417</v>
      </c>
      <c r="H226" s="147">
        <v>22</v>
      </c>
      <c r="I226" s="148"/>
      <c r="J226" s="149">
        <f t="shared" si="50"/>
        <v>0</v>
      </c>
      <c r="K226" s="150"/>
      <c r="L226" s="32"/>
      <c r="M226" s="151"/>
      <c r="N226" s="152" t="s">
        <v>36</v>
      </c>
      <c r="P226" s="153">
        <f t="shared" si="51"/>
        <v>0</v>
      </c>
      <c r="Q226" s="153">
        <v>7.6799999999999999E-7</v>
      </c>
      <c r="R226" s="153">
        <f t="shared" si="52"/>
        <v>1.6895999999999999E-5</v>
      </c>
      <c r="S226" s="153">
        <v>0</v>
      </c>
      <c r="T226" s="153">
        <f t="shared" si="53"/>
        <v>0</v>
      </c>
      <c r="U226" s="154"/>
      <c r="AR226" s="155" t="s">
        <v>127</v>
      </c>
      <c r="AT226" s="155" t="s">
        <v>123</v>
      </c>
      <c r="AU226" s="155" t="s">
        <v>81</v>
      </c>
      <c r="AY226" s="16" t="s">
        <v>120</v>
      </c>
      <c r="BE226" s="156">
        <f t="shared" si="54"/>
        <v>0</v>
      </c>
      <c r="BF226" s="156">
        <f t="shared" si="55"/>
        <v>0</v>
      </c>
      <c r="BG226" s="156">
        <f t="shared" si="56"/>
        <v>0</v>
      </c>
      <c r="BH226" s="156">
        <f t="shared" si="57"/>
        <v>0</v>
      </c>
      <c r="BI226" s="156">
        <f t="shared" si="58"/>
        <v>0</v>
      </c>
      <c r="BJ226" s="16" t="s">
        <v>79</v>
      </c>
      <c r="BK226" s="156">
        <f t="shared" si="59"/>
        <v>0</v>
      </c>
      <c r="BL226" s="16" t="s">
        <v>127</v>
      </c>
      <c r="BM226" s="155" t="s">
        <v>454</v>
      </c>
    </row>
    <row r="227" spans="2:65" s="31" customFormat="1" ht="16.5" customHeight="1">
      <c r="B227" s="142"/>
      <c r="C227" s="143" t="s">
        <v>455</v>
      </c>
      <c r="D227" s="143" t="s">
        <v>123</v>
      </c>
      <c r="E227" s="144" t="s">
        <v>456</v>
      </c>
      <c r="F227" s="145" t="s">
        <v>457</v>
      </c>
      <c r="G227" s="146" t="s">
        <v>417</v>
      </c>
      <c r="H227" s="147">
        <v>22</v>
      </c>
      <c r="I227" s="148"/>
      <c r="J227" s="149">
        <f t="shared" si="50"/>
        <v>0</v>
      </c>
      <c r="K227" s="150"/>
      <c r="L227" s="32"/>
      <c r="M227" s="151"/>
      <c r="N227" s="152" t="s">
        <v>36</v>
      </c>
      <c r="P227" s="153">
        <f t="shared" si="51"/>
        <v>0</v>
      </c>
      <c r="Q227" s="153">
        <v>0</v>
      </c>
      <c r="R227" s="153">
        <f t="shared" si="52"/>
        <v>0</v>
      </c>
      <c r="S227" s="153">
        <v>0</v>
      </c>
      <c r="T227" s="153">
        <f t="shared" si="53"/>
        <v>0</v>
      </c>
      <c r="U227" s="154"/>
      <c r="AR227" s="155" t="s">
        <v>127</v>
      </c>
      <c r="AT227" s="155" t="s">
        <v>123</v>
      </c>
      <c r="AU227" s="155" t="s">
        <v>81</v>
      </c>
      <c r="AY227" s="16" t="s">
        <v>120</v>
      </c>
      <c r="BE227" s="156">
        <f t="shared" si="54"/>
        <v>0</v>
      </c>
      <c r="BF227" s="156">
        <f t="shared" si="55"/>
        <v>0</v>
      </c>
      <c r="BG227" s="156">
        <f t="shared" si="56"/>
        <v>0</v>
      </c>
      <c r="BH227" s="156">
        <f t="shared" si="57"/>
        <v>0</v>
      </c>
      <c r="BI227" s="156">
        <f t="shared" si="58"/>
        <v>0</v>
      </c>
      <c r="BJ227" s="16" t="s">
        <v>79</v>
      </c>
      <c r="BK227" s="156">
        <f t="shared" si="59"/>
        <v>0</v>
      </c>
      <c r="BL227" s="16" t="s">
        <v>127</v>
      </c>
      <c r="BM227" s="155" t="s">
        <v>458</v>
      </c>
    </row>
    <row r="228" spans="2:65" s="31" customFormat="1" ht="16.5" customHeight="1">
      <c r="B228" s="142"/>
      <c r="C228" s="143" t="s">
        <v>459</v>
      </c>
      <c r="D228" s="143" t="s">
        <v>123</v>
      </c>
      <c r="E228" s="144" t="s">
        <v>460</v>
      </c>
      <c r="F228" s="145" t="s">
        <v>461</v>
      </c>
      <c r="G228" s="146" t="s">
        <v>417</v>
      </c>
      <c r="H228" s="147">
        <v>22</v>
      </c>
      <c r="I228" s="148"/>
      <c r="J228" s="149">
        <f t="shared" si="50"/>
        <v>0</v>
      </c>
      <c r="K228" s="150"/>
      <c r="L228" s="32"/>
      <c r="M228" s="151"/>
      <c r="N228" s="152" t="s">
        <v>36</v>
      </c>
      <c r="P228" s="153">
        <f t="shared" si="51"/>
        <v>0</v>
      </c>
      <c r="Q228" s="153">
        <v>2.0400000000000001E-2</v>
      </c>
      <c r="R228" s="153">
        <f t="shared" si="52"/>
        <v>0.44880000000000003</v>
      </c>
      <c r="S228" s="153">
        <v>0</v>
      </c>
      <c r="T228" s="153">
        <f t="shared" si="53"/>
        <v>0</v>
      </c>
      <c r="U228" s="154"/>
      <c r="AR228" s="155" t="s">
        <v>127</v>
      </c>
      <c r="AT228" s="155" t="s">
        <v>123</v>
      </c>
      <c r="AU228" s="155" t="s">
        <v>81</v>
      </c>
      <c r="AY228" s="16" t="s">
        <v>120</v>
      </c>
      <c r="BE228" s="156">
        <f t="shared" si="54"/>
        <v>0</v>
      </c>
      <c r="BF228" s="156">
        <f t="shared" si="55"/>
        <v>0</v>
      </c>
      <c r="BG228" s="156">
        <f t="shared" si="56"/>
        <v>0</v>
      </c>
      <c r="BH228" s="156">
        <f t="shared" si="57"/>
        <v>0</v>
      </c>
      <c r="BI228" s="156">
        <f t="shared" si="58"/>
        <v>0</v>
      </c>
      <c r="BJ228" s="16" t="s">
        <v>79</v>
      </c>
      <c r="BK228" s="156">
        <f t="shared" si="59"/>
        <v>0</v>
      </c>
      <c r="BL228" s="16" t="s">
        <v>127</v>
      </c>
      <c r="BM228" s="155" t="s">
        <v>462</v>
      </c>
    </row>
    <row r="229" spans="2:65" s="31" customFormat="1" ht="24.2" customHeight="1">
      <c r="B229" s="142"/>
      <c r="C229" s="143" t="s">
        <v>463</v>
      </c>
      <c r="D229" s="143" t="s">
        <v>123</v>
      </c>
      <c r="E229" s="144" t="s">
        <v>464</v>
      </c>
      <c r="F229" s="145" t="s">
        <v>465</v>
      </c>
      <c r="G229" s="146" t="s">
        <v>417</v>
      </c>
      <c r="H229" s="147">
        <v>22</v>
      </c>
      <c r="I229" s="148"/>
      <c r="J229" s="149">
        <f t="shared" si="50"/>
        <v>0</v>
      </c>
      <c r="K229" s="150"/>
      <c r="L229" s="32"/>
      <c r="M229" s="151"/>
      <c r="N229" s="152" t="s">
        <v>36</v>
      </c>
      <c r="P229" s="153">
        <f t="shared" si="51"/>
        <v>0</v>
      </c>
      <c r="Q229" s="153">
        <v>1.4499999999999999E-3</v>
      </c>
      <c r="R229" s="153">
        <f t="shared" si="52"/>
        <v>3.1899999999999998E-2</v>
      </c>
      <c r="S229" s="153">
        <v>0</v>
      </c>
      <c r="T229" s="153">
        <f t="shared" si="53"/>
        <v>0</v>
      </c>
      <c r="U229" s="154"/>
      <c r="AR229" s="155" t="s">
        <v>127</v>
      </c>
      <c r="AT229" s="155" t="s">
        <v>123</v>
      </c>
      <c r="AU229" s="155" t="s">
        <v>81</v>
      </c>
      <c r="AY229" s="16" t="s">
        <v>120</v>
      </c>
      <c r="BE229" s="156">
        <f t="shared" si="54"/>
        <v>0</v>
      </c>
      <c r="BF229" s="156">
        <f t="shared" si="55"/>
        <v>0</v>
      </c>
      <c r="BG229" s="156">
        <f t="shared" si="56"/>
        <v>0</v>
      </c>
      <c r="BH229" s="156">
        <f t="shared" si="57"/>
        <v>0</v>
      </c>
      <c r="BI229" s="156">
        <f t="shared" si="58"/>
        <v>0</v>
      </c>
      <c r="BJ229" s="16" t="s">
        <v>79</v>
      </c>
      <c r="BK229" s="156">
        <f t="shared" si="59"/>
        <v>0</v>
      </c>
      <c r="BL229" s="16" t="s">
        <v>127</v>
      </c>
      <c r="BM229" s="155" t="s">
        <v>466</v>
      </c>
    </row>
    <row r="230" spans="2:65" s="31" customFormat="1" ht="16.5" customHeight="1">
      <c r="B230" s="142"/>
      <c r="C230" s="143" t="s">
        <v>467</v>
      </c>
      <c r="D230" s="143" t="s">
        <v>123</v>
      </c>
      <c r="E230" s="144" t="s">
        <v>468</v>
      </c>
      <c r="F230" s="145" t="s">
        <v>469</v>
      </c>
      <c r="G230" s="146" t="s">
        <v>417</v>
      </c>
      <c r="H230" s="147">
        <v>22</v>
      </c>
      <c r="I230" s="148"/>
      <c r="J230" s="149">
        <f t="shared" si="50"/>
        <v>0</v>
      </c>
      <c r="K230" s="150"/>
      <c r="L230" s="32"/>
      <c r="M230" s="151"/>
      <c r="N230" s="152" t="s">
        <v>36</v>
      </c>
      <c r="P230" s="153">
        <f t="shared" si="51"/>
        <v>0</v>
      </c>
      <c r="Q230" s="153">
        <v>2.9999999999999997E-4</v>
      </c>
      <c r="R230" s="153">
        <f t="shared" si="52"/>
        <v>6.5999999999999991E-3</v>
      </c>
      <c r="S230" s="153">
        <v>0</v>
      </c>
      <c r="T230" s="153">
        <f t="shared" si="53"/>
        <v>0</v>
      </c>
      <c r="U230" s="154"/>
      <c r="AR230" s="155" t="s">
        <v>127</v>
      </c>
      <c r="AT230" s="155" t="s">
        <v>123</v>
      </c>
      <c r="AU230" s="155" t="s">
        <v>81</v>
      </c>
      <c r="AY230" s="16" t="s">
        <v>120</v>
      </c>
      <c r="BE230" s="156">
        <f t="shared" si="54"/>
        <v>0</v>
      </c>
      <c r="BF230" s="156">
        <f t="shared" si="55"/>
        <v>0</v>
      </c>
      <c r="BG230" s="156">
        <f t="shared" si="56"/>
        <v>0</v>
      </c>
      <c r="BH230" s="156">
        <f t="shared" si="57"/>
        <v>0</v>
      </c>
      <c r="BI230" s="156">
        <f t="shared" si="58"/>
        <v>0</v>
      </c>
      <c r="BJ230" s="16" t="s">
        <v>79</v>
      </c>
      <c r="BK230" s="156">
        <f t="shared" si="59"/>
        <v>0</v>
      </c>
      <c r="BL230" s="16" t="s">
        <v>127</v>
      </c>
      <c r="BM230" s="155" t="s">
        <v>470</v>
      </c>
    </row>
    <row r="231" spans="2:65" s="31" customFormat="1" ht="24.2" customHeight="1">
      <c r="B231" s="142"/>
      <c r="C231" s="143" t="s">
        <v>471</v>
      </c>
      <c r="D231" s="143" t="s">
        <v>123</v>
      </c>
      <c r="E231" s="144" t="s">
        <v>472</v>
      </c>
      <c r="F231" s="145" t="s">
        <v>473</v>
      </c>
      <c r="G231" s="146" t="s">
        <v>417</v>
      </c>
      <c r="H231" s="147">
        <v>22</v>
      </c>
      <c r="I231" s="148"/>
      <c r="J231" s="149">
        <f t="shared" si="50"/>
        <v>0</v>
      </c>
      <c r="K231" s="150"/>
      <c r="L231" s="32"/>
      <c r="M231" s="151"/>
      <c r="N231" s="152" t="s">
        <v>36</v>
      </c>
      <c r="P231" s="153">
        <f t="shared" si="51"/>
        <v>0</v>
      </c>
      <c r="Q231" s="153">
        <v>0</v>
      </c>
      <c r="R231" s="153">
        <f t="shared" si="52"/>
        <v>0</v>
      </c>
      <c r="S231" s="153">
        <v>0</v>
      </c>
      <c r="T231" s="153">
        <f t="shared" si="53"/>
        <v>0</v>
      </c>
      <c r="U231" s="154"/>
      <c r="AR231" s="155" t="s">
        <v>127</v>
      </c>
      <c r="AT231" s="155" t="s">
        <v>123</v>
      </c>
      <c r="AU231" s="155" t="s">
        <v>81</v>
      </c>
      <c r="AY231" s="16" t="s">
        <v>120</v>
      </c>
      <c r="BE231" s="156">
        <f t="shared" si="54"/>
        <v>0</v>
      </c>
      <c r="BF231" s="156">
        <f t="shared" si="55"/>
        <v>0</v>
      </c>
      <c r="BG231" s="156">
        <f t="shared" si="56"/>
        <v>0</v>
      </c>
      <c r="BH231" s="156">
        <f t="shared" si="57"/>
        <v>0</v>
      </c>
      <c r="BI231" s="156">
        <f t="shared" si="58"/>
        <v>0</v>
      </c>
      <c r="BJ231" s="16" t="s">
        <v>79</v>
      </c>
      <c r="BK231" s="156">
        <f t="shared" si="59"/>
        <v>0</v>
      </c>
      <c r="BL231" s="16" t="s">
        <v>127</v>
      </c>
      <c r="BM231" s="155" t="s">
        <v>474</v>
      </c>
    </row>
    <row r="232" spans="2:65" s="31" customFormat="1" ht="16.5" customHeight="1">
      <c r="B232" s="142"/>
      <c r="C232" s="158" t="s">
        <v>475</v>
      </c>
      <c r="D232" s="158" t="s">
        <v>273</v>
      </c>
      <c r="E232" s="159" t="s">
        <v>476</v>
      </c>
      <c r="F232" s="160" t="s">
        <v>477</v>
      </c>
      <c r="G232" s="161" t="s">
        <v>380</v>
      </c>
      <c r="H232" s="162">
        <v>4</v>
      </c>
      <c r="I232" s="163"/>
      <c r="J232" s="164">
        <f t="shared" si="50"/>
        <v>0</v>
      </c>
      <c r="K232" s="165"/>
      <c r="L232" s="166"/>
      <c r="M232" s="167"/>
      <c r="N232" s="168" t="s">
        <v>36</v>
      </c>
      <c r="P232" s="153">
        <f t="shared" si="51"/>
        <v>0</v>
      </c>
      <c r="Q232" s="153">
        <v>0</v>
      </c>
      <c r="R232" s="153">
        <f t="shared" si="52"/>
        <v>0</v>
      </c>
      <c r="S232" s="153">
        <v>0</v>
      </c>
      <c r="T232" s="153">
        <f t="shared" si="53"/>
        <v>0</v>
      </c>
      <c r="U232" s="154"/>
      <c r="AR232" s="155" t="s">
        <v>181</v>
      </c>
      <c r="AT232" s="155" t="s">
        <v>273</v>
      </c>
      <c r="AU232" s="155" t="s">
        <v>81</v>
      </c>
      <c r="AY232" s="16" t="s">
        <v>120</v>
      </c>
      <c r="BE232" s="156">
        <f t="shared" si="54"/>
        <v>0</v>
      </c>
      <c r="BF232" s="156">
        <f t="shared" si="55"/>
        <v>0</v>
      </c>
      <c r="BG232" s="156">
        <f t="shared" si="56"/>
        <v>0</v>
      </c>
      <c r="BH232" s="156">
        <f t="shared" si="57"/>
        <v>0</v>
      </c>
      <c r="BI232" s="156">
        <f t="shared" si="58"/>
        <v>0</v>
      </c>
      <c r="BJ232" s="16" t="s">
        <v>79</v>
      </c>
      <c r="BK232" s="156">
        <f t="shared" si="59"/>
        <v>0</v>
      </c>
      <c r="BL232" s="16" t="s">
        <v>127</v>
      </c>
      <c r="BM232" s="155" t="s">
        <v>478</v>
      </c>
    </row>
    <row r="233" spans="2:65" s="31" customFormat="1" ht="16.5" customHeight="1">
      <c r="B233" s="142"/>
      <c r="C233" s="158" t="s">
        <v>479</v>
      </c>
      <c r="D233" s="158" t="s">
        <v>273</v>
      </c>
      <c r="E233" s="159" t="s">
        <v>480</v>
      </c>
      <c r="F233" s="160" t="s">
        <v>481</v>
      </c>
      <c r="G233" s="161" t="s">
        <v>126</v>
      </c>
      <c r="H233" s="162">
        <v>38</v>
      </c>
      <c r="I233" s="163"/>
      <c r="J233" s="164">
        <f t="shared" si="50"/>
        <v>0</v>
      </c>
      <c r="K233" s="165"/>
      <c r="L233" s="166"/>
      <c r="M233" s="167"/>
      <c r="N233" s="168" t="s">
        <v>36</v>
      </c>
      <c r="P233" s="153">
        <f t="shared" si="51"/>
        <v>0</v>
      </c>
      <c r="Q233" s="153">
        <v>0</v>
      </c>
      <c r="R233" s="153">
        <f t="shared" si="52"/>
        <v>0</v>
      </c>
      <c r="S233" s="153">
        <v>0</v>
      </c>
      <c r="T233" s="153">
        <f t="shared" si="53"/>
        <v>0</v>
      </c>
      <c r="U233" s="154"/>
      <c r="AR233" s="155" t="s">
        <v>181</v>
      </c>
      <c r="AT233" s="155" t="s">
        <v>273</v>
      </c>
      <c r="AU233" s="155" t="s">
        <v>81</v>
      </c>
      <c r="AY233" s="16" t="s">
        <v>120</v>
      </c>
      <c r="BE233" s="156">
        <f t="shared" si="54"/>
        <v>0</v>
      </c>
      <c r="BF233" s="156">
        <f t="shared" si="55"/>
        <v>0</v>
      </c>
      <c r="BG233" s="156">
        <f t="shared" si="56"/>
        <v>0</v>
      </c>
      <c r="BH233" s="156">
        <f t="shared" si="57"/>
        <v>0</v>
      </c>
      <c r="BI233" s="156">
        <f t="shared" si="58"/>
        <v>0</v>
      </c>
      <c r="BJ233" s="16" t="s">
        <v>79</v>
      </c>
      <c r="BK233" s="156">
        <f t="shared" si="59"/>
        <v>0</v>
      </c>
      <c r="BL233" s="16" t="s">
        <v>127</v>
      </c>
      <c r="BM233" s="155" t="s">
        <v>482</v>
      </c>
    </row>
    <row r="234" spans="2:65" s="31" customFormat="1" ht="21.75" customHeight="1">
      <c r="B234" s="142"/>
      <c r="C234" s="143" t="s">
        <v>483</v>
      </c>
      <c r="D234" s="143" t="s">
        <v>123</v>
      </c>
      <c r="E234" s="144" t="s">
        <v>484</v>
      </c>
      <c r="F234" s="145" t="s">
        <v>485</v>
      </c>
      <c r="G234" s="146" t="s">
        <v>417</v>
      </c>
      <c r="H234" s="147">
        <v>22</v>
      </c>
      <c r="I234" s="148"/>
      <c r="J234" s="149">
        <f t="shared" si="50"/>
        <v>0</v>
      </c>
      <c r="K234" s="150"/>
      <c r="L234" s="32"/>
      <c r="M234" s="151"/>
      <c r="N234" s="152" t="s">
        <v>36</v>
      </c>
      <c r="P234" s="153">
        <f t="shared" si="51"/>
        <v>0</v>
      </c>
      <c r="Q234" s="153">
        <v>5.3E-3</v>
      </c>
      <c r="R234" s="153">
        <f t="shared" si="52"/>
        <v>0.1166</v>
      </c>
      <c r="S234" s="153">
        <v>0</v>
      </c>
      <c r="T234" s="153">
        <f t="shared" si="53"/>
        <v>0</v>
      </c>
      <c r="U234" s="154"/>
      <c r="AR234" s="155" t="s">
        <v>127</v>
      </c>
      <c r="AT234" s="155" t="s">
        <v>123</v>
      </c>
      <c r="AU234" s="155" t="s">
        <v>81</v>
      </c>
      <c r="AY234" s="16" t="s">
        <v>120</v>
      </c>
      <c r="BE234" s="156">
        <f t="shared" si="54"/>
        <v>0</v>
      </c>
      <c r="BF234" s="156">
        <f t="shared" si="55"/>
        <v>0</v>
      </c>
      <c r="BG234" s="156">
        <f t="shared" si="56"/>
        <v>0</v>
      </c>
      <c r="BH234" s="156">
        <f t="shared" si="57"/>
        <v>0</v>
      </c>
      <c r="BI234" s="156">
        <f t="shared" si="58"/>
        <v>0</v>
      </c>
      <c r="BJ234" s="16" t="s">
        <v>79</v>
      </c>
      <c r="BK234" s="156">
        <f t="shared" si="59"/>
        <v>0</v>
      </c>
      <c r="BL234" s="16" t="s">
        <v>127</v>
      </c>
      <c r="BM234" s="155" t="s">
        <v>486</v>
      </c>
    </row>
    <row r="235" spans="2:65" s="31" customFormat="1" ht="16.5" customHeight="1">
      <c r="B235" s="142"/>
      <c r="C235" s="158" t="s">
        <v>487</v>
      </c>
      <c r="D235" s="158" t="s">
        <v>273</v>
      </c>
      <c r="E235" s="159" t="s">
        <v>488</v>
      </c>
      <c r="F235" s="160" t="s">
        <v>489</v>
      </c>
      <c r="G235" s="161" t="s">
        <v>417</v>
      </c>
      <c r="H235" s="162">
        <v>25.92</v>
      </c>
      <c r="I235" s="163"/>
      <c r="J235" s="164">
        <f t="shared" si="50"/>
        <v>0</v>
      </c>
      <c r="K235" s="165"/>
      <c r="L235" s="166"/>
      <c r="M235" s="167"/>
      <c r="N235" s="168" t="s">
        <v>36</v>
      </c>
      <c r="P235" s="153">
        <f t="shared" si="51"/>
        <v>0</v>
      </c>
      <c r="Q235" s="153">
        <v>0</v>
      </c>
      <c r="R235" s="153">
        <f t="shared" si="52"/>
        <v>0</v>
      </c>
      <c r="S235" s="153">
        <v>0</v>
      </c>
      <c r="T235" s="153">
        <f t="shared" si="53"/>
        <v>0</v>
      </c>
      <c r="U235" s="154"/>
      <c r="AR235" s="155" t="s">
        <v>138</v>
      </c>
      <c r="AT235" s="155" t="s">
        <v>273</v>
      </c>
      <c r="AU235" s="155" t="s">
        <v>81</v>
      </c>
      <c r="AY235" s="16" t="s">
        <v>120</v>
      </c>
      <c r="BE235" s="156">
        <f t="shared" si="54"/>
        <v>0</v>
      </c>
      <c r="BF235" s="156">
        <f t="shared" si="55"/>
        <v>0</v>
      </c>
      <c r="BG235" s="156">
        <f t="shared" si="56"/>
        <v>0</v>
      </c>
      <c r="BH235" s="156">
        <f t="shared" si="57"/>
        <v>0</v>
      </c>
      <c r="BI235" s="156">
        <f t="shared" si="58"/>
        <v>0</v>
      </c>
      <c r="BJ235" s="16" t="s">
        <v>79</v>
      </c>
      <c r="BK235" s="156">
        <f t="shared" si="59"/>
        <v>0</v>
      </c>
      <c r="BL235" s="16" t="s">
        <v>130</v>
      </c>
      <c r="BM235" s="155" t="s">
        <v>490</v>
      </c>
    </row>
    <row r="236" spans="2:65" s="31" customFormat="1" ht="24.2" customHeight="1">
      <c r="B236" s="142"/>
      <c r="C236" s="158" t="s">
        <v>491</v>
      </c>
      <c r="D236" s="158" t="s">
        <v>273</v>
      </c>
      <c r="E236" s="159" t="s">
        <v>492</v>
      </c>
      <c r="F236" s="160" t="s">
        <v>493</v>
      </c>
      <c r="G236" s="161" t="s">
        <v>267</v>
      </c>
      <c r="H236" s="162">
        <v>2</v>
      </c>
      <c r="I236" s="163"/>
      <c r="J236" s="164">
        <f t="shared" si="50"/>
        <v>0</v>
      </c>
      <c r="K236" s="165"/>
      <c r="L236" s="166"/>
      <c r="M236" s="167"/>
      <c r="N236" s="168" t="s">
        <v>36</v>
      </c>
      <c r="P236" s="153">
        <f t="shared" si="51"/>
        <v>0</v>
      </c>
      <c r="Q236" s="153">
        <v>0</v>
      </c>
      <c r="R236" s="153">
        <f t="shared" si="52"/>
        <v>0</v>
      </c>
      <c r="S236" s="153">
        <v>0</v>
      </c>
      <c r="T236" s="153">
        <f t="shared" si="53"/>
        <v>0</v>
      </c>
      <c r="U236" s="154"/>
      <c r="AR236" s="155" t="s">
        <v>138</v>
      </c>
      <c r="AT236" s="155" t="s">
        <v>273</v>
      </c>
      <c r="AU236" s="155" t="s">
        <v>81</v>
      </c>
      <c r="AY236" s="16" t="s">
        <v>120</v>
      </c>
      <c r="BE236" s="156">
        <f t="shared" si="54"/>
        <v>0</v>
      </c>
      <c r="BF236" s="156">
        <f t="shared" si="55"/>
        <v>0</v>
      </c>
      <c r="BG236" s="156">
        <f t="shared" si="56"/>
        <v>0</v>
      </c>
      <c r="BH236" s="156">
        <f t="shared" si="57"/>
        <v>0</v>
      </c>
      <c r="BI236" s="156">
        <f t="shared" si="58"/>
        <v>0</v>
      </c>
      <c r="BJ236" s="16" t="s">
        <v>79</v>
      </c>
      <c r="BK236" s="156">
        <f t="shared" si="59"/>
        <v>0</v>
      </c>
      <c r="BL236" s="16" t="s">
        <v>130</v>
      </c>
      <c r="BM236" s="155" t="s">
        <v>494</v>
      </c>
    </row>
    <row r="237" spans="2:65" s="31" customFormat="1" ht="21.75" customHeight="1">
      <c r="B237" s="142"/>
      <c r="C237" s="143" t="s">
        <v>495</v>
      </c>
      <c r="D237" s="143" t="s">
        <v>123</v>
      </c>
      <c r="E237" s="144" t="s">
        <v>496</v>
      </c>
      <c r="F237" s="145" t="s">
        <v>497</v>
      </c>
      <c r="G237" s="146" t="s">
        <v>175</v>
      </c>
      <c r="H237" s="157"/>
      <c r="I237" s="148"/>
      <c r="J237" s="149">
        <f t="shared" si="50"/>
        <v>0</v>
      </c>
      <c r="K237" s="150"/>
      <c r="L237" s="32"/>
      <c r="M237" s="151"/>
      <c r="N237" s="152" t="s">
        <v>36</v>
      </c>
      <c r="P237" s="153">
        <f t="shared" si="51"/>
        <v>0</v>
      </c>
      <c r="Q237" s="153">
        <v>0</v>
      </c>
      <c r="R237" s="153">
        <f t="shared" si="52"/>
        <v>0</v>
      </c>
      <c r="S237" s="153">
        <v>0</v>
      </c>
      <c r="T237" s="153">
        <f t="shared" si="53"/>
        <v>0</v>
      </c>
      <c r="U237" s="154"/>
      <c r="AR237" s="155" t="s">
        <v>127</v>
      </c>
      <c r="AT237" s="155" t="s">
        <v>123</v>
      </c>
      <c r="AU237" s="155" t="s">
        <v>81</v>
      </c>
      <c r="AY237" s="16" t="s">
        <v>120</v>
      </c>
      <c r="BE237" s="156">
        <f t="shared" si="54"/>
        <v>0</v>
      </c>
      <c r="BF237" s="156">
        <f t="shared" si="55"/>
        <v>0</v>
      </c>
      <c r="BG237" s="156">
        <f t="shared" si="56"/>
        <v>0</v>
      </c>
      <c r="BH237" s="156">
        <f t="shared" si="57"/>
        <v>0</v>
      </c>
      <c r="BI237" s="156">
        <f t="shared" si="58"/>
        <v>0</v>
      </c>
      <c r="BJ237" s="16" t="s">
        <v>79</v>
      </c>
      <c r="BK237" s="156">
        <f t="shared" si="59"/>
        <v>0</v>
      </c>
      <c r="BL237" s="16" t="s">
        <v>127</v>
      </c>
      <c r="BM237" s="155" t="s">
        <v>498</v>
      </c>
    </row>
    <row r="238" spans="2:65" s="129" customFormat="1" ht="22.9" customHeight="1">
      <c r="B238" s="130"/>
      <c r="D238" s="131" t="s">
        <v>71</v>
      </c>
      <c r="E238" s="140" t="s">
        <v>499</v>
      </c>
      <c r="F238" s="140" t="s">
        <v>500</v>
      </c>
      <c r="I238" s="133"/>
      <c r="J238" s="141">
        <f>BK238</f>
        <v>0</v>
      </c>
      <c r="L238" s="130"/>
      <c r="M238" s="135"/>
      <c r="P238" s="136">
        <f>SUM(P239:P255)</f>
        <v>0</v>
      </c>
      <c r="R238" s="136">
        <f>SUM(R239:R255)</f>
        <v>0.64871999999999996</v>
      </c>
      <c r="T238" s="136">
        <f>SUM(T239:T255)</f>
        <v>4.4824999999999999</v>
      </c>
      <c r="U238" s="137"/>
      <c r="AR238" s="131" t="s">
        <v>81</v>
      </c>
      <c r="AT238" s="138" t="s">
        <v>71</v>
      </c>
      <c r="AU238" s="138" t="s">
        <v>79</v>
      </c>
      <c r="AY238" s="131" t="s">
        <v>120</v>
      </c>
      <c r="BK238" s="139">
        <f>SUM(BK239:BK255)</f>
        <v>0</v>
      </c>
    </row>
    <row r="239" spans="2:65" s="31" customFormat="1" ht="16.5" customHeight="1">
      <c r="B239" s="142"/>
      <c r="C239" s="143" t="s">
        <v>501</v>
      </c>
      <c r="D239" s="143" t="s">
        <v>123</v>
      </c>
      <c r="E239" s="144" t="s">
        <v>502</v>
      </c>
      <c r="F239" s="145" t="s">
        <v>503</v>
      </c>
      <c r="G239" s="146" t="s">
        <v>417</v>
      </c>
      <c r="H239" s="147">
        <v>55</v>
      </c>
      <c r="I239" s="148"/>
      <c r="J239" s="149">
        <f t="shared" ref="J239:J255" si="60">ROUND(I239*H239,1)</f>
        <v>0</v>
      </c>
      <c r="K239" s="150"/>
      <c r="L239" s="32"/>
      <c r="M239" s="151"/>
      <c r="N239" s="152" t="s">
        <v>36</v>
      </c>
      <c r="P239" s="153">
        <f t="shared" ref="P239:P255" si="61">O239*H239</f>
        <v>0</v>
      </c>
      <c r="Q239" s="153">
        <v>0</v>
      </c>
      <c r="R239" s="153">
        <f t="shared" ref="R239:R255" si="62">Q239*H239</f>
        <v>0</v>
      </c>
      <c r="S239" s="153">
        <v>8.1500000000000003E-2</v>
      </c>
      <c r="T239" s="153">
        <f t="shared" ref="T239:T255" si="63">S239*H239</f>
        <v>4.4824999999999999</v>
      </c>
      <c r="U239" s="154"/>
      <c r="AR239" s="155" t="s">
        <v>127</v>
      </c>
      <c r="AT239" s="155" t="s">
        <v>123</v>
      </c>
      <c r="AU239" s="155" t="s">
        <v>81</v>
      </c>
      <c r="AY239" s="16" t="s">
        <v>120</v>
      </c>
      <c r="BE239" s="156">
        <f t="shared" ref="BE239:BE255" si="64">IF(N239="základní",J239,0)</f>
        <v>0</v>
      </c>
      <c r="BF239" s="156">
        <f t="shared" ref="BF239:BF255" si="65">IF(N239="snížená",J239,0)</f>
        <v>0</v>
      </c>
      <c r="BG239" s="156">
        <f t="shared" ref="BG239:BG255" si="66">IF(N239="zákl. přenesená",J239,0)</f>
        <v>0</v>
      </c>
      <c r="BH239" s="156">
        <f t="shared" ref="BH239:BH255" si="67">IF(N239="sníž. přenesená",J239,0)</f>
        <v>0</v>
      </c>
      <c r="BI239" s="156">
        <f t="shared" ref="BI239:BI255" si="68">IF(N239="nulová",J239,0)</f>
        <v>0</v>
      </c>
      <c r="BJ239" s="16" t="s">
        <v>79</v>
      </c>
      <c r="BK239" s="156">
        <f t="shared" ref="BK239:BK255" si="69">ROUND(I239*H239,1)</f>
        <v>0</v>
      </c>
      <c r="BL239" s="16" t="s">
        <v>127</v>
      </c>
      <c r="BM239" s="155" t="s">
        <v>504</v>
      </c>
    </row>
    <row r="240" spans="2:65" s="31" customFormat="1" ht="16.5" customHeight="1">
      <c r="B240" s="142"/>
      <c r="C240" s="143" t="s">
        <v>505</v>
      </c>
      <c r="D240" s="143" t="s">
        <v>123</v>
      </c>
      <c r="E240" s="144" t="s">
        <v>506</v>
      </c>
      <c r="F240" s="145" t="s">
        <v>507</v>
      </c>
      <c r="G240" s="146" t="s">
        <v>417</v>
      </c>
      <c r="H240" s="147">
        <v>55</v>
      </c>
      <c r="I240" s="148"/>
      <c r="J240" s="149">
        <f t="shared" si="60"/>
        <v>0</v>
      </c>
      <c r="K240" s="150"/>
      <c r="L240" s="32"/>
      <c r="M240" s="151"/>
      <c r="N240" s="152" t="s">
        <v>36</v>
      </c>
      <c r="P240" s="153">
        <f t="shared" si="61"/>
        <v>0</v>
      </c>
      <c r="Q240" s="153">
        <v>4.4999999999999997E-3</v>
      </c>
      <c r="R240" s="153">
        <f t="shared" si="62"/>
        <v>0.24749999999999997</v>
      </c>
      <c r="S240" s="153">
        <v>0</v>
      </c>
      <c r="T240" s="153">
        <f t="shared" si="63"/>
        <v>0</v>
      </c>
      <c r="U240" s="154"/>
      <c r="AR240" s="155" t="s">
        <v>127</v>
      </c>
      <c r="AT240" s="155" t="s">
        <v>123</v>
      </c>
      <c r="AU240" s="155" t="s">
        <v>81</v>
      </c>
      <c r="AY240" s="16" t="s">
        <v>120</v>
      </c>
      <c r="BE240" s="156">
        <f t="shared" si="64"/>
        <v>0</v>
      </c>
      <c r="BF240" s="156">
        <f t="shared" si="65"/>
        <v>0</v>
      </c>
      <c r="BG240" s="156">
        <f t="shared" si="66"/>
        <v>0</v>
      </c>
      <c r="BH240" s="156">
        <f t="shared" si="67"/>
        <v>0</v>
      </c>
      <c r="BI240" s="156">
        <f t="shared" si="68"/>
        <v>0</v>
      </c>
      <c r="BJ240" s="16" t="s">
        <v>79</v>
      </c>
      <c r="BK240" s="156">
        <f t="shared" si="69"/>
        <v>0</v>
      </c>
      <c r="BL240" s="16" t="s">
        <v>127</v>
      </c>
      <c r="BM240" s="155" t="s">
        <v>508</v>
      </c>
    </row>
    <row r="241" spans="2:65" s="31" customFormat="1" ht="24.2" customHeight="1">
      <c r="B241" s="142"/>
      <c r="C241" s="143" t="s">
        <v>509</v>
      </c>
      <c r="D241" s="143" t="s">
        <v>123</v>
      </c>
      <c r="E241" s="144" t="s">
        <v>510</v>
      </c>
      <c r="F241" s="145" t="s">
        <v>465</v>
      </c>
      <c r="G241" s="146" t="s">
        <v>417</v>
      </c>
      <c r="H241" s="147">
        <v>55</v>
      </c>
      <c r="I241" s="148"/>
      <c r="J241" s="149">
        <f t="shared" si="60"/>
        <v>0</v>
      </c>
      <c r="K241" s="150"/>
      <c r="L241" s="32"/>
      <c r="M241" s="151"/>
      <c r="N241" s="152" t="s">
        <v>36</v>
      </c>
      <c r="P241" s="153">
        <f t="shared" si="61"/>
        <v>0</v>
      </c>
      <c r="Q241" s="153">
        <v>1.4499999999999999E-3</v>
      </c>
      <c r="R241" s="153">
        <f t="shared" si="62"/>
        <v>7.9749999999999988E-2</v>
      </c>
      <c r="S241" s="153">
        <v>0</v>
      </c>
      <c r="T241" s="153">
        <f t="shared" si="63"/>
        <v>0</v>
      </c>
      <c r="U241" s="154"/>
      <c r="AR241" s="155" t="s">
        <v>127</v>
      </c>
      <c r="AT241" s="155" t="s">
        <v>123</v>
      </c>
      <c r="AU241" s="155" t="s">
        <v>81</v>
      </c>
      <c r="AY241" s="16" t="s">
        <v>120</v>
      </c>
      <c r="BE241" s="156">
        <f t="shared" si="64"/>
        <v>0</v>
      </c>
      <c r="BF241" s="156">
        <f t="shared" si="65"/>
        <v>0</v>
      </c>
      <c r="BG241" s="156">
        <f t="shared" si="66"/>
        <v>0</v>
      </c>
      <c r="BH241" s="156">
        <f t="shared" si="67"/>
        <v>0</v>
      </c>
      <c r="BI241" s="156">
        <f t="shared" si="68"/>
        <v>0</v>
      </c>
      <c r="BJ241" s="16" t="s">
        <v>79</v>
      </c>
      <c r="BK241" s="156">
        <f t="shared" si="69"/>
        <v>0</v>
      </c>
      <c r="BL241" s="16" t="s">
        <v>127</v>
      </c>
      <c r="BM241" s="155" t="s">
        <v>511</v>
      </c>
    </row>
    <row r="242" spans="2:65" s="31" customFormat="1" ht="16.5" customHeight="1">
      <c r="B242" s="142"/>
      <c r="C242" s="143" t="s">
        <v>512</v>
      </c>
      <c r="D242" s="143" t="s">
        <v>123</v>
      </c>
      <c r="E242" s="144" t="s">
        <v>513</v>
      </c>
      <c r="F242" s="145" t="s">
        <v>514</v>
      </c>
      <c r="G242" s="146" t="s">
        <v>417</v>
      </c>
      <c r="H242" s="147">
        <v>55</v>
      </c>
      <c r="I242" s="148"/>
      <c r="J242" s="149">
        <f t="shared" si="60"/>
        <v>0</v>
      </c>
      <c r="K242" s="150"/>
      <c r="L242" s="32"/>
      <c r="M242" s="151"/>
      <c r="N242" s="152" t="s">
        <v>36</v>
      </c>
      <c r="P242" s="153">
        <f t="shared" si="61"/>
        <v>0</v>
      </c>
      <c r="Q242" s="153">
        <v>2.9999999999999997E-4</v>
      </c>
      <c r="R242" s="153">
        <f t="shared" si="62"/>
        <v>1.6499999999999997E-2</v>
      </c>
      <c r="S242" s="153">
        <v>0</v>
      </c>
      <c r="T242" s="153">
        <f t="shared" si="63"/>
        <v>0</v>
      </c>
      <c r="U242" s="154"/>
      <c r="AR242" s="155" t="s">
        <v>127</v>
      </c>
      <c r="AT242" s="155" t="s">
        <v>123</v>
      </c>
      <c r="AU242" s="155" t="s">
        <v>81</v>
      </c>
      <c r="AY242" s="16" t="s">
        <v>120</v>
      </c>
      <c r="BE242" s="156">
        <f t="shared" si="64"/>
        <v>0</v>
      </c>
      <c r="BF242" s="156">
        <f t="shared" si="65"/>
        <v>0</v>
      </c>
      <c r="BG242" s="156">
        <f t="shared" si="66"/>
        <v>0</v>
      </c>
      <c r="BH242" s="156">
        <f t="shared" si="67"/>
        <v>0</v>
      </c>
      <c r="BI242" s="156">
        <f t="shared" si="68"/>
        <v>0</v>
      </c>
      <c r="BJ242" s="16" t="s">
        <v>79</v>
      </c>
      <c r="BK242" s="156">
        <f t="shared" si="69"/>
        <v>0</v>
      </c>
      <c r="BL242" s="16" t="s">
        <v>127</v>
      </c>
      <c r="BM242" s="155" t="s">
        <v>515</v>
      </c>
    </row>
    <row r="243" spans="2:65" s="31" customFormat="1" ht="16.5" customHeight="1">
      <c r="B243" s="142"/>
      <c r="C243" s="158" t="s">
        <v>516</v>
      </c>
      <c r="D243" s="158" t="s">
        <v>273</v>
      </c>
      <c r="E243" s="159" t="s">
        <v>476</v>
      </c>
      <c r="F243" s="160" t="s">
        <v>477</v>
      </c>
      <c r="G243" s="161" t="s">
        <v>380</v>
      </c>
      <c r="H243" s="162">
        <v>4</v>
      </c>
      <c r="I243" s="163"/>
      <c r="J243" s="164">
        <f t="shared" si="60"/>
        <v>0</v>
      </c>
      <c r="K243" s="165"/>
      <c r="L243" s="166"/>
      <c r="M243" s="167"/>
      <c r="N243" s="168" t="s">
        <v>36</v>
      </c>
      <c r="P243" s="153">
        <f t="shared" si="61"/>
        <v>0</v>
      </c>
      <c r="Q243" s="153">
        <v>0</v>
      </c>
      <c r="R243" s="153">
        <f t="shared" si="62"/>
        <v>0</v>
      </c>
      <c r="S243" s="153">
        <v>0</v>
      </c>
      <c r="T243" s="153">
        <f t="shared" si="63"/>
        <v>0</v>
      </c>
      <c r="U243" s="154"/>
      <c r="AR243" s="155" t="s">
        <v>181</v>
      </c>
      <c r="AT243" s="155" t="s">
        <v>273</v>
      </c>
      <c r="AU243" s="155" t="s">
        <v>81</v>
      </c>
      <c r="AY243" s="16" t="s">
        <v>120</v>
      </c>
      <c r="BE243" s="156">
        <f t="shared" si="64"/>
        <v>0</v>
      </c>
      <c r="BF243" s="156">
        <f t="shared" si="65"/>
        <v>0</v>
      </c>
      <c r="BG243" s="156">
        <f t="shared" si="66"/>
        <v>0</v>
      </c>
      <c r="BH243" s="156">
        <f t="shared" si="67"/>
        <v>0</v>
      </c>
      <c r="BI243" s="156">
        <f t="shared" si="68"/>
        <v>0</v>
      </c>
      <c r="BJ243" s="16" t="s">
        <v>79</v>
      </c>
      <c r="BK243" s="156">
        <f t="shared" si="69"/>
        <v>0</v>
      </c>
      <c r="BL243" s="16" t="s">
        <v>127</v>
      </c>
      <c r="BM243" s="155" t="s">
        <v>517</v>
      </c>
    </row>
    <row r="244" spans="2:65" s="31" customFormat="1" ht="24.2" customHeight="1">
      <c r="B244" s="142"/>
      <c r="C244" s="143" t="s">
        <v>518</v>
      </c>
      <c r="D244" s="143" t="s">
        <v>123</v>
      </c>
      <c r="E244" s="144" t="s">
        <v>519</v>
      </c>
      <c r="F244" s="145" t="s">
        <v>520</v>
      </c>
      <c r="G244" s="146" t="s">
        <v>417</v>
      </c>
      <c r="H244" s="147">
        <v>55</v>
      </c>
      <c r="I244" s="148"/>
      <c r="J244" s="149">
        <f t="shared" si="60"/>
        <v>0</v>
      </c>
      <c r="K244" s="150"/>
      <c r="L244" s="32"/>
      <c r="M244" s="151"/>
      <c r="N244" s="152" t="s">
        <v>36</v>
      </c>
      <c r="P244" s="153">
        <f t="shared" si="61"/>
        <v>0</v>
      </c>
      <c r="Q244" s="153">
        <v>5.3800000000000002E-3</v>
      </c>
      <c r="R244" s="153">
        <f t="shared" si="62"/>
        <v>0.2959</v>
      </c>
      <c r="S244" s="153">
        <v>0</v>
      </c>
      <c r="T244" s="153">
        <f t="shared" si="63"/>
        <v>0</v>
      </c>
      <c r="U244" s="154"/>
      <c r="AR244" s="155" t="s">
        <v>127</v>
      </c>
      <c r="AT244" s="155" t="s">
        <v>123</v>
      </c>
      <c r="AU244" s="155" t="s">
        <v>81</v>
      </c>
      <c r="AY244" s="16" t="s">
        <v>120</v>
      </c>
      <c r="BE244" s="156">
        <f t="shared" si="64"/>
        <v>0</v>
      </c>
      <c r="BF244" s="156">
        <f t="shared" si="65"/>
        <v>0</v>
      </c>
      <c r="BG244" s="156">
        <f t="shared" si="66"/>
        <v>0</v>
      </c>
      <c r="BH244" s="156">
        <f t="shared" si="67"/>
        <v>0</v>
      </c>
      <c r="BI244" s="156">
        <f t="shared" si="68"/>
        <v>0</v>
      </c>
      <c r="BJ244" s="16" t="s">
        <v>79</v>
      </c>
      <c r="BK244" s="156">
        <f t="shared" si="69"/>
        <v>0</v>
      </c>
      <c r="BL244" s="16" t="s">
        <v>127</v>
      </c>
      <c r="BM244" s="155" t="s">
        <v>521</v>
      </c>
    </row>
    <row r="245" spans="2:65" s="31" customFormat="1" ht="16.5" customHeight="1">
      <c r="B245" s="142"/>
      <c r="C245" s="158" t="s">
        <v>522</v>
      </c>
      <c r="D245" s="158" t="s">
        <v>273</v>
      </c>
      <c r="E245" s="159" t="s">
        <v>523</v>
      </c>
      <c r="F245" s="160" t="s">
        <v>524</v>
      </c>
      <c r="G245" s="161" t="s">
        <v>417</v>
      </c>
      <c r="H245" s="162">
        <v>44.28</v>
      </c>
      <c r="I245" s="163"/>
      <c r="J245" s="164">
        <f t="shared" si="60"/>
        <v>0</v>
      </c>
      <c r="K245" s="165"/>
      <c r="L245" s="166"/>
      <c r="M245" s="167"/>
      <c r="N245" s="168" t="s">
        <v>36</v>
      </c>
      <c r="P245" s="153">
        <f t="shared" si="61"/>
        <v>0</v>
      </c>
      <c r="Q245" s="153">
        <v>0</v>
      </c>
      <c r="R245" s="153">
        <f t="shared" si="62"/>
        <v>0</v>
      </c>
      <c r="S245" s="153">
        <v>0</v>
      </c>
      <c r="T245" s="153">
        <f t="shared" si="63"/>
        <v>0</v>
      </c>
      <c r="U245" s="154"/>
      <c r="AR245" s="155" t="s">
        <v>138</v>
      </c>
      <c r="AT245" s="155" t="s">
        <v>273</v>
      </c>
      <c r="AU245" s="155" t="s">
        <v>81</v>
      </c>
      <c r="AY245" s="16" t="s">
        <v>120</v>
      </c>
      <c r="BE245" s="156">
        <f t="shared" si="64"/>
        <v>0</v>
      </c>
      <c r="BF245" s="156">
        <f t="shared" si="65"/>
        <v>0</v>
      </c>
      <c r="BG245" s="156">
        <f t="shared" si="66"/>
        <v>0</v>
      </c>
      <c r="BH245" s="156">
        <f t="shared" si="67"/>
        <v>0</v>
      </c>
      <c r="BI245" s="156">
        <f t="shared" si="68"/>
        <v>0</v>
      </c>
      <c r="BJ245" s="16" t="s">
        <v>79</v>
      </c>
      <c r="BK245" s="156">
        <f t="shared" si="69"/>
        <v>0</v>
      </c>
      <c r="BL245" s="16" t="s">
        <v>130</v>
      </c>
      <c r="BM245" s="155" t="s">
        <v>525</v>
      </c>
    </row>
    <row r="246" spans="2:65" s="31" customFormat="1" ht="21.75" customHeight="1">
      <c r="B246" s="142"/>
      <c r="C246" s="158" t="s">
        <v>526</v>
      </c>
      <c r="D246" s="158" t="s">
        <v>273</v>
      </c>
      <c r="E246" s="159" t="s">
        <v>527</v>
      </c>
      <c r="F246" s="160" t="s">
        <v>528</v>
      </c>
      <c r="G246" s="161" t="s">
        <v>417</v>
      </c>
      <c r="H246" s="162">
        <v>16</v>
      </c>
      <c r="I246" s="163"/>
      <c r="J246" s="164">
        <f t="shared" si="60"/>
        <v>0</v>
      </c>
      <c r="K246" s="165"/>
      <c r="L246" s="166"/>
      <c r="M246" s="167"/>
      <c r="N246" s="168" t="s">
        <v>36</v>
      </c>
      <c r="P246" s="153">
        <f t="shared" si="61"/>
        <v>0</v>
      </c>
      <c r="Q246" s="153">
        <v>0</v>
      </c>
      <c r="R246" s="153">
        <f t="shared" si="62"/>
        <v>0</v>
      </c>
      <c r="S246" s="153">
        <v>0</v>
      </c>
      <c r="T246" s="153">
        <f t="shared" si="63"/>
        <v>0</v>
      </c>
      <c r="U246" s="154"/>
      <c r="AR246" s="155" t="s">
        <v>138</v>
      </c>
      <c r="AT246" s="155" t="s">
        <v>273</v>
      </c>
      <c r="AU246" s="155" t="s">
        <v>81</v>
      </c>
      <c r="AY246" s="16" t="s">
        <v>120</v>
      </c>
      <c r="BE246" s="156">
        <f t="shared" si="64"/>
        <v>0</v>
      </c>
      <c r="BF246" s="156">
        <f t="shared" si="65"/>
        <v>0</v>
      </c>
      <c r="BG246" s="156">
        <f t="shared" si="66"/>
        <v>0</v>
      </c>
      <c r="BH246" s="156">
        <f t="shared" si="67"/>
        <v>0</v>
      </c>
      <c r="BI246" s="156">
        <f t="shared" si="68"/>
        <v>0</v>
      </c>
      <c r="BJ246" s="16" t="s">
        <v>79</v>
      </c>
      <c r="BK246" s="156">
        <f t="shared" si="69"/>
        <v>0</v>
      </c>
      <c r="BL246" s="16" t="s">
        <v>130</v>
      </c>
      <c r="BM246" s="155" t="s">
        <v>529</v>
      </c>
    </row>
    <row r="247" spans="2:65" s="31" customFormat="1" ht="16.5" customHeight="1">
      <c r="B247" s="142"/>
      <c r="C247" s="158" t="s">
        <v>530</v>
      </c>
      <c r="D247" s="158" t="s">
        <v>273</v>
      </c>
      <c r="E247" s="159" t="s">
        <v>531</v>
      </c>
      <c r="F247" s="160" t="s">
        <v>532</v>
      </c>
      <c r="G247" s="161" t="s">
        <v>267</v>
      </c>
      <c r="H247" s="162">
        <v>15</v>
      </c>
      <c r="I247" s="163"/>
      <c r="J247" s="164">
        <f t="shared" si="60"/>
        <v>0</v>
      </c>
      <c r="K247" s="165"/>
      <c r="L247" s="166"/>
      <c r="M247" s="167"/>
      <c r="N247" s="168" t="s">
        <v>36</v>
      </c>
      <c r="P247" s="153">
        <f t="shared" si="61"/>
        <v>0</v>
      </c>
      <c r="Q247" s="153">
        <v>0</v>
      </c>
      <c r="R247" s="153">
        <f t="shared" si="62"/>
        <v>0</v>
      </c>
      <c r="S247" s="153">
        <v>0</v>
      </c>
      <c r="T247" s="153">
        <f t="shared" si="63"/>
        <v>0</v>
      </c>
      <c r="U247" s="154"/>
      <c r="AR247" s="155" t="s">
        <v>138</v>
      </c>
      <c r="AT247" s="155" t="s">
        <v>273</v>
      </c>
      <c r="AU247" s="155" t="s">
        <v>81</v>
      </c>
      <c r="AY247" s="16" t="s">
        <v>120</v>
      </c>
      <c r="BE247" s="156">
        <f t="shared" si="64"/>
        <v>0</v>
      </c>
      <c r="BF247" s="156">
        <f t="shared" si="65"/>
        <v>0</v>
      </c>
      <c r="BG247" s="156">
        <f t="shared" si="66"/>
        <v>0</v>
      </c>
      <c r="BH247" s="156">
        <f t="shared" si="67"/>
        <v>0</v>
      </c>
      <c r="BI247" s="156">
        <f t="shared" si="68"/>
        <v>0</v>
      </c>
      <c r="BJ247" s="16" t="s">
        <v>79</v>
      </c>
      <c r="BK247" s="156">
        <f t="shared" si="69"/>
        <v>0</v>
      </c>
      <c r="BL247" s="16" t="s">
        <v>130</v>
      </c>
      <c r="BM247" s="155" t="s">
        <v>533</v>
      </c>
    </row>
    <row r="248" spans="2:65" s="31" customFormat="1" ht="21.75" customHeight="1">
      <c r="B248" s="142"/>
      <c r="C248" s="158" t="s">
        <v>534</v>
      </c>
      <c r="D248" s="158" t="s">
        <v>273</v>
      </c>
      <c r="E248" s="159" t="s">
        <v>535</v>
      </c>
      <c r="F248" s="160" t="s">
        <v>536</v>
      </c>
      <c r="G248" s="161" t="s">
        <v>267</v>
      </c>
      <c r="H248" s="162">
        <v>3</v>
      </c>
      <c r="I248" s="163"/>
      <c r="J248" s="164">
        <f t="shared" si="60"/>
        <v>0</v>
      </c>
      <c r="K248" s="165"/>
      <c r="L248" s="166"/>
      <c r="M248" s="167"/>
      <c r="N248" s="168" t="s">
        <v>36</v>
      </c>
      <c r="P248" s="153">
        <f t="shared" si="61"/>
        <v>0</v>
      </c>
      <c r="Q248" s="153">
        <v>0</v>
      </c>
      <c r="R248" s="153">
        <f t="shared" si="62"/>
        <v>0</v>
      </c>
      <c r="S248" s="153">
        <v>0</v>
      </c>
      <c r="T248" s="153">
        <f t="shared" si="63"/>
        <v>0</v>
      </c>
      <c r="U248" s="154"/>
      <c r="AR248" s="155" t="s">
        <v>138</v>
      </c>
      <c r="AT248" s="155" t="s">
        <v>273</v>
      </c>
      <c r="AU248" s="155" t="s">
        <v>81</v>
      </c>
      <c r="AY248" s="16" t="s">
        <v>120</v>
      </c>
      <c r="BE248" s="156">
        <f t="shared" si="64"/>
        <v>0</v>
      </c>
      <c r="BF248" s="156">
        <f t="shared" si="65"/>
        <v>0</v>
      </c>
      <c r="BG248" s="156">
        <f t="shared" si="66"/>
        <v>0</v>
      </c>
      <c r="BH248" s="156">
        <f t="shared" si="67"/>
        <v>0</v>
      </c>
      <c r="BI248" s="156">
        <f t="shared" si="68"/>
        <v>0</v>
      </c>
      <c r="BJ248" s="16" t="s">
        <v>79</v>
      </c>
      <c r="BK248" s="156">
        <f t="shared" si="69"/>
        <v>0</v>
      </c>
      <c r="BL248" s="16" t="s">
        <v>130</v>
      </c>
      <c r="BM248" s="155" t="s">
        <v>537</v>
      </c>
    </row>
    <row r="249" spans="2:65" s="31" customFormat="1" ht="16.5" customHeight="1">
      <c r="B249" s="142"/>
      <c r="C249" s="143" t="s">
        <v>538</v>
      </c>
      <c r="D249" s="143" t="s">
        <v>123</v>
      </c>
      <c r="E249" s="144" t="s">
        <v>539</v>
      </c>
      <c r="F249" s="145" t="s">
        <v>540</v>
      </c>
      <c r="G249" s="146" t="s">
        <v>126</v>
      </c>
      <c r="H249" s="147">
        <v>23</v>
      </c>
      <c r="I249" s="148"/>
      <c r="J249" s="149">
        <f t="shared" si="60"/>
        <v>0</v>
      </c>
      <c r="K249" s="150"/>
      <c r="L249" s="32"/>
      <c r="M249" s="151"/>
      <c r="N249" s="152" t="s">
        <v>36</v>
      </c>
      <c r="P249" s="153">
        <f t="shared" si="61"/>
        <v>0</v>
      </c>
      <c r="Q249" s="153">
        <v>9.0000000000000006E-5</v>
      </c>
      <c r="R249" s="153">
        <f t="shared" si="62"/>
        <v>2.0700000000000002E-3</v>
      </c>
      <c r="S249" s="153">
        <v>0</v>
      </c>
      <c r="T249" s="153">
        <f t="shared" si="63"/>
        <v>0</v>
      </c>
      <c r="U249" s="154"/>
      <c r="AR249" s="155" t="s">
        <v>127</v>
      </c>
      <c r="AT249" s="155" t="s">
        <v>123</v>
      </c>
      <c r="AU249" s="155" t="s">
        <v>81</v>
      </c>
      <c r="AY249" s="16" t="s">
        <v>120</v>
      </c>
      <c r="BE249" s="156">
        <f t="shared" si="64"/>
        <v>0</v>
      </c>
      <c r="BF249" s="156">
        <f t="shared" si="65"/>
        <v>0</v>
      </c>
      <c r="BG249" s="156">
        <f t="shared" si="66"/>
        <v>0</v>
      </c>
      <c r="BH249" s="156">
        <f t="shared" si="67"/>
        <v>0</v>
      </c>
      <c r="BI249" s="156">
        <f t="shared" si="68"/>
        <v>0</v>
      </c>
      <c r="BJ249" s="16" t="s">
        <v>79</v>
      </c>
      <c r="BK249" s="156">
        <f t="shared" si="69"/>
        <v>0</v>
      </c>
      <c r="BL249" s="16" t="s">
        <v>127</v>
      </c>
      <c r="BM249" s="155" t="s">
        <v>541</v>
      </c>
    </row>
    <row r="250" spans="2:65" s="31" customFormat="1" ht="24.2" customHeight="1">
      <c r="B250" s="142"/>
      <c r="C250" s="143" t="s">
        <v>542</v>
      </c>
      <c r="D250" s="143" t="s">
        <v>123</v>
      </c>
      <c r="E250" s="144" t="s">
        <v>543</v>
      </c>
      <c r="F250" s="145" t="s">
        <v>544</v>
      </c>
      <c r="G250" s="146" t="s">
        <v>126</v>
      </c>
      <c r="H250" s="147">
        <v>35</v>
      </c>
      <c r="I250" s="148"/>
      <c r="J250" s="149">
        <f t="shared" si="60"/>
        <v>0</v>
      </c>
      <c r="K250" s="150"/>
      <c r="L250" s="32"/>
      <c r="M250" s="151"/>
      <c r="N250" s="152" t="s">
        <v>36</v>
      </c>
      <c r="P250" s="153">
        <f t="shared" si="61"/>
        <v>0</v>
      </c>
      <c r="Q250" s="153">
        <v>2.0000000000000001E-4</v>
      </c>
      <c r="R250" s="153">
        <f t="shared" si="62"/>
        <v>7.0000000000000001E-3</v>
      </c>
      <c r="S250" s="153">
        <v>0</v>
      </c>
      <c r="T250" s="153">
        <f t="shared" si="63"/>
        <v>0</v>
      </c>
      <c r="U250" s="154"/>
      <c r="AR250" s="155" t="s">
        <v>127</v>
      </c>
      <c r="AT250" s="155" t="s">
        <v>123</v>
      </c>
      <c r="AU250" s="155" t="s">
        <v>81</v>
      </c>
      <c r="AY250" s="16" t="s">
        <v>120</v>
      </c>
      <c r="BE250" s="156">
        <f t="shared" si="64"/>
        <v>0</v>
      </c>
      <c r="BF250" s="156">
        <f t="shared" si="65"/>
        <v>0</v>
      </c>
      <c r="BG250" s="156">
        <f t="shared" si="66"/>
        <v>0</v>
      </c>
      <c r="BH250" s="156">
        <f t="shared" si="67"/>
        <v>0</v>
      </c>
      <c r="BI250" s="156">
        <f t="shared" si="68"/>
        <v>0</v>
      </c>
      <c r="BJ250" s="16" t="s">
        <v>79</v>
      </c>
      <c r="BK250" s="156">
        <f t="shared" si="69"/>
        <v>0</v>
      </c>
      <c r="BL250" s="16" t="s">
        <v>127</v>
      </c>
      <c r="BM250" s="155" t="s">
        <v>545</v>
      </c>
    </row>
    <row r="251" spans="2:65" s="31" customFormat="1" ht="16.5" customHeight="1">
      <c r="B251" s="142"/>
      <c r="C251" s="143" t="s">
        <v>546</v>
      </c>
      <c r="D251" s="143" t="s">
        <v>123</v>
      </c>
      <c r="E251" s="144" t="s">
        <v>547</v>
      </c>
      <c r="F251" s="145" t="s">
        <v>548</v>
      </c>
      <c r="G251" s="146" t="s">
        <v>134</v>
      </c>
      <c r="H251" s="147">
        <v>6</v>
      </c>
      <c r="I251" s="148"/>
      <c r="J251" s="149">
        <f t="shared" si="60"/>
        <v>0</v>
      </c>
      <c r="K251" s="150"/>
      <c r="L251" s="32"/>
      <c r="M251" s="151"/>
      <c r="N251" s="152" t="s">
        <v>36</v>
      </c>
      <c r="P251" s="153">
        <f t="shared" si="61"/>
        <v>0</v>
      </c>
      <c r="Q251" s="153">
        <v>0</v>
      </c>
      <c r="R251" s="153">
        <f t="shared" si="62"/>
        <v>0</v>
      </c>
      <c r="S251" s="153">
        <v>0</v>
      </c>
      <c r="T251" s="153">
        <f t="shared" si="63"/>
        <v>0</v>
      </c>
      <c r="U251" s="154"/>
      <c r="AR251" s="155" t="s">
        <v>127</v>
      </c>
      <c r="AT251" s="155" t="s">
        <v>123</v>
      </c>
      <c r="AU251" s="155" t="s">
        <v>81</v>
      </c>
      <c r="AY251" s="16" t="s">
        <v>120</v>
      </c>
      <c r="BE251" s="156">
        <f t="shared" si="64"/>
        <v>0</v>
      </c>
      <c r="BF251" s="156">
        <f t="shared" si="65"/>
        <v>0</v>
      </c>
      <c r="BG251" s="156">
        <f t="shared" si="66"/>
        <v>0</v>
      </c>
      <c r="BH251" s="156">
        <f t="shared" si="67"/>
        <v>0</v>
      </c>
      <c r="BI251" s="156">
        <f t="shared" si="68"/>
        <v>0</v>
      </c>
      <c r="BJ251" s="16" t="s">
        <v>79</v>
      </c>
      <c r="BK251" s="156">
        <f t="shared" si="69"/>
        <v>0</v>
      </c>
      <c r="BL251" s="16" t="s">
        <v>127</v>
      </c>
      <c r="BM251" s="155" t="s">
        <v>549</v>
      </c>
    </row>
    <row r="252" spans="2:65" s="31" customFormat="1" ht="21.75" customHeight="1">
      <c r="B252" s="142"/>
      <c r="C252" s="143" t="s">
        <v>550</v>
      </c>
      <c r="D252" s="143" t="s">
        <v>123</v>
      </c>
      <c r="E252" s="144" t="s">
        <v>551</v>
      </c>
      <c r="F252" s="145" t="s">
        <v>552</v>
      </c>
      <c r="G252" s="146" t="s">
        <v>134</v>
      </c>
      <c r="H252" s="147">
        <v>20</v>
      </c>
      <c r="I252" s="148"/>
      <c r="J252" s="149">
        <f t="shared" si="60"/>
        <v>0</v>
      </c>
      <c r="K252" s="150"/>
      <c r="L252" s="32"/>
      <c r="M252" s="151"/>
      <c r="N252" s="152" t="s">
        <v>36</v>
      </c>
      <c r="P252" s="153">
        <f t="shared" si="61"/>
        <v>0</v>
      </c>
      <c r="Q252" s="153">
        <v>0</v>
      </c>
      <c r="R252" s="153">
        <f t="shared" si="62"/>
        <v>0</v>
      </c>
      <c r="S252" s="153">
        <v>0</v>
      </c>
      <c r="T252" s="153">
        <f t="shared" si="63"/>
        <v>0</v>
      </c>
      <c r="U252" s="154"/>
      <c r="AR252" s="155" t="s">
        <v>127</v>
      </c>
      <c r="AT252" s="155" t="s">
        <v>123</v>
      </c>
      <c r="AU252" s="155" t="s">
        <v>81</v>
      </c>
      <c r="AY252" s="16" t="s">
        <v>120</v>
      </c>
      <c r="BE252" s="156">
        <f t="shared" si="64"/>
        <v>0</v>
      </c>
      <c r="BF252" s="156">
        <f t="shared" si="65"/>
        <v>0</v>
      </c>
      <c r="BG252" s="156">
        <f t="shared" si="66"/>
        <v>0</v>
      </c>
      <c r="BH252" s="156">
        <f t="shared" si="67"/>
        <v>0</v>
      </c>
      <c r="BI252" s="156">
        <f t="shared" si="68"/>
        <v>0</v>
      </c>
      <c r="BJ252" s="16" t="s">
        <v>79</v>
      </c>
      <c r="BK252" s="156">
        <f t="shared" si="69"/>
        <v>0</v>
      </c>
      <c r="BL252" s="16" t="s">
        <v>127</v>
      </c>
      <c r="BM252" s="155" t="s">
        <v>553</v>
      </c>
    </row>
    <row r="253" spans="2:65" s="31" customFormat="1" ht="16.5" customHeight="1">
      <c r="B253" s="142"/>
      <c r="C253" s="143" t="s">
        <v>330</v>
      </c>
      <c r="D253" s="143" t="s">
        <v>123</v>
      </c>
      <c r="E253" s="144" t="s">
        <v>554</v>
      </c>
      <c r="F253" s="145" t="s">
        <v>555</v>
      </c>
      <c r="G253" s="146" t="s">
        <v>134</v>
      </c>
      <c r="H253" s="147">
        <v>2</v>
      </c>
      <c r="I253" s="148"/>
      <c r="J253" s="149">
        <f t="shared" si="60"/>
        <v>0</v>
      </c>
      <c r="K253" s="150"/>
      <c r="L253" s="32"/>
      <c r="M253" s="151"/>
      <c r="N253" s="152" t="s">
        <v>36</v>
      </c>
      <c r="P253" s="153">
        <f t="shared" si="61"/>
        <v>0</v>
      </c>
      <c r="Q253" s="153">
        <v>0</v>
      </c>
      <c r="R253" s="153">
        <f t="shared" si="62"/>
        <v>0</v>
      </c>
      <c r="S253" s="153">
        <v>0</v>
      </c>
      <c r="T253" s="153">
        <f t="shared" si="63"/>
        <v>0</v>
      </c>
      <c r="U253" s="154"/>
      <c r="AR253" s="155" t="s">
        <v>127</v>
      </c>
      <c r="AT253" s="155" t="s">
        <v>123</v>
      </c>
      <c r="AU253" s="155" t="s">
        <v>81</v>
      </c>
      <c r="AY253" s="16" t="s">
        <v>120</v>
      </c>
      <c r="BE253" s="156">
        <f t="shared" si="64"/>
        <v>0</v>
      </c>
      <c r="BF253" s="156">
        <f t="shared" si="65"/>
        <v>0</v>
      </c>
      <c r="BG253" s="156">
        <f t="shared" si="66"/>
        <v>0</v>
      </c>
      <c r="BH253" s="156">
        <f t="shared" si="67"/>
        <v>0</v>
      </c>
      <c r="BI253" s="156">
        <f t="shared" si="68"/>
        <v>0</v>
      </c>
      <c r="BJ253" s="16" t="s">
        <v>79</v>
      </c>
      <c r="BK253" s="156">
        <f t="shared" si="69"/>
        <v>0</v>
      </c>
      <c r="BL253" s="16" t="s">
        <v>127</v>
      </c>
      <c r="BM253" s="155" t="s">
        <v>556</v>
      </c>
    </row>
    <row r="254" spans="2:65" s="31" customFormat="1" ht="21.75" customHeight="1">
      <c r="B254" s="142"/>
      <c r="C254" s="143" t="s">
        <v>557</v>
      </c>
      <c r="D254" s="143" t="s">
        <v>123</v>
      </c>
      <c r="E254" s="144" t="s">
        <v>558</v>
      </c>
      <c r="F254" s="145" t="s">
        <v>559</v>
      </c>
      <c r="G254" s="146" t="s">
        <v>134</v>
      </c>
      <c r="H254" s="147">
        <v>2</v>
      </c>
      <c r="I254" s="148"/>
      <c r="J254" s="149">
        <f t="shared" si="60"/>
        <v>0</v>
      </c>
      <c r="K254" s="150"/>
      <c r="L254" s="32"/>
      <c r="M254" s="151"/>
      <c r="N254" s="152" t="s">
        <v>36</v>
      </c>
      <c r="P254" s="153">
        <f t="shared" si="61"/>
        <v>0</v>
      </c>
      <c r="Q254" s="153">
        <v>0</v>
      </c>
      <c r="R254" s="153">
        <f t="shared" si="62"/>
        <v>0</v>
      </c>
      <c r="S254" s="153">
        <v>0</v>
      </c>
      <c r="T254" s="153">
        <f t="shared" si="63"/>
        <v>0</v>
      </c>
      <c r="U254" s="154"/>
      <c r="AR254" s="155" t="s">
        <v>127</v>
      </c>
      <c r="AT254" s="155" t="s">
        <v>123</v>
      </c>
      <c r="AU254" s="155" t="s">
        <v>81</v>
      </c>
      <c r="AY254" s="16" t="s">
        <v>120</v>
      </c>
      <c r="BE254" s="156">
        <f t="shared" si="64"/>
        <v>0</v>
      </c>
      <c r="BF254" s="156">
        <f t="shared" si="65"/>
        <v>0</v>
      </c>
      <c r="BG254" s="156">
        <f t="shared" si="66"/>
        <v>0</v>
      </c>
      <c r="BH254" s="156">
        <f t="shared" si="67"/>
        <v>0</v>
      </c>
      <c r="BI254" s="156">
        <f t="shared" si="68"/>
        <v>0</v>
      </c>
      <c r="BJ254" s="16" t="s">
        <v>79</v>
      </c>
      <c r="BK254" s="156">
        <f t="shared" si="69"/>
        <v>0</v>
      </c>
      <c r="BL254" s="16" t="s">
        <v>127</v>
      </c>
      <c r="BM254" s="155" t="s">
        <v>560</v>
      </c>
    </row>
    <row r="255" spans="2:65" s="31" customFormat="1" ht="24.2" customHeight="1">
      <c r="B255" s="142"/>
      <c r="C255" s="143" t="s">
        <v>333</v>
      </c>
      <c r="D255" s="143" t="s">
        <v>123</v>
      </c>
      <c r="E255" s="144" t="s">
        <v>561</v>
      </c>
      <c r="F255" s="145" t="s">
        <v>562</v>
      </c>
      <c r="G255" s="146" t="s">
        <v>175</v>
      </c>
      <c r="H255" s="157"/>
      <c r="I255" s="148"/>
      <c r="J255" s="149">
        <f t="shared" si="60"/>
        <v>0</v>
      </c>
      <c r="K255" s="150"/>
      <c r="L255" s="32"/>
      <c r="M255" s="151"/>
      <c r="N255" s="152" t="s">
        <v>36</v>
      </c>
      <c r="P255" s="153">
        <f t="shared" si="61"/>
        <v>0</v>
      </c>
      <c r="Q255" s="153">
        <v>0</v>
      </c>
      <c r="R255" s="153">
        <f t="shared" si="62"/>
        <v>0</v>
      </c>
      <c r="S255" s="153">
        <v>0</v>
      </c>
      <c r="T255" s="153">
        <f t="shared" si="63"/>
        <v>0</v>
      </c>
      <c r="U255" s="154"/>
      <c r="AR255" s="155" t="s">
        <v>127</v>
      </c>
      <c r="AT255" s="155" t="s">
        <v>123</v>
      </c>
      <c r="AU255" s="155" t="s">
        <v>81</v>
      </c>
      <c r="AY255" s="16" t="s">
        <v>120</v>
      </c>
      <c r="BE255" s="156">
        <f t="shared" si="64"/>
        <v>0</v>
      </c>
      <c r="BF255" s="156">
        <f t="shared" si="65"/>
        <v>0</v>
      </c>
      <c r="BG255" s="156">
        <f t="shared" si="66"/>
        <v>0</v>
      </c>
      <c r="BH255" s="156">
        <f t="shared" si="67"/>
        <v>0</v>
      </c>
      <c r="BI255" s="156">
        <f t="shared" si="68"/>
        <v>0</v>
      </c>
      <c r="BJ255" s="16" t="s">
        <v>79</v>
      </c>
      <c r="BK255" s="156">
        <f t="shared" si="69"/>
        <v>0</v>
      </c>
      <c r="BL255" s="16" t="s">
        <v>127</v>
      </c>
      <c r="BM255" s="155" t="s">
        <v>563</v>
      </c>
    </row>
    <row r="256" spans="2:65" s="129" customFormat="1" ht="22.9" customHeight="1">
      <c r="B256" s="130"/>
      <c r="D256" s="131" t="s">
        <v>71</v>
      </c>
      <c r="E256" s="140" t="s">
        <v>564</v>
      </c>
      <c r="F256" s="140" t="s">
        <v>565</v>
      </c>
      <c r="I256" s="133"/>
      <c r="J256" s="141">
        <f>BK256</f>
        <v>0</v>
      </c>
      <c r="L256" s="130"/>
      <c r="M256" s="135"/>
      <c r="P256" s="136">
        <f>SUM(P257:P261)</f>
        <v>0</v>
      </c>
      <c r="R256" s="136">
        <f>SUM(R257:R261)</f>
        <v>0</v>
      </c>
      <c r="T256" s="136">
        <f>SUM(T257:T261)</f>
        <v>0</v>
      </c>
      <c r="U256" s="137"/>
      <c r="AR256" s="131" t="s">
        <v>81</v>
      </c>
      <c r="AT256" s="138" t="s">
        <v>71</v>
      </c>
      <c r="AU256" s="138" t="s">
        <v>79</v>
      </c>
      <c r="AY256" s="131" t="s">
        <v>120</v>
      </c>
      <c r="BK256" s="139">
        <f>SUM(BK257:BK261)</f>
        <v>0</v>
      </c>
    </row>
    <row r="257" spans="2:65" s="31" customFormat="1" ht="16.5" customHeight="1">
      <c r="B257" s="142"/>
      <c r="C257" s="143" t="s">
        <v>566</v>
      </c>
      <c r="D257" s="143" t="s">
        <v>123</v>
      </c>
      <c r="E257" s="144" t="s">
        <v>567</v>
      </c>
      <c r="F257" s="145" t="s">
        <v>568</v>
      </c>
      <c r="G257" s="146" t="s">
        <v>126</v>
      </c>
      <c r="H257" s="147">
        <v>4</v>
      </c>
      <c r="I257" s="148"/>
      <c r="J257" s="149">
        <f>ROUND(I257*H257,1)</f>
        <v>0</v>
      </c>
      <c r="K257" s="150"/>
      <c r="L257" s="32"/>
      <c r="M257" s="151"/>
      <c r="N257" s="152" t="s">
        <v>36</v>
      </c>
      <c r="P257" s="153">
        <f>O257*H257</f>
        <v>0</v>
      </c>
      <c r="Q257" s="153">
        <v>0</v>
      </c>
      <c r="R257" s="153">
        <f>Q257*H257</f>
        <v>0</v>
      </c>
      <c r="S257" s="153">
        <v>0</v>
      </c>
      <c r="T257" s="153">
        <f>S257*H257</f>
        <v>0</v>
      </c>
      <c r="U257" s="154"/>
      <c r="AR257" s="155" t="s">
        <v>127</v>
      </c>
      <c r="AT257" s="155" t="s">
        <v>123</v>
      </c>
      <c r="AU257" s="155" t="s">
        <v>81</v>
      </c>
      <c r="AY257" s="16" t="s">
        <v>120</v>
      </c>
      <c r="BE257" s="156">
        <f>IF(N257="základní",J257,0)</f>
        <v>0</v>
      </c>
      <c r="BF257" s="156">
        <f>IF(N257="snížená",J257,0)</f>
        <v>0</v>
      </c>
      <c r="BG257" s="156">
        <f>IF(N257="zákl. přenesená",J257,0)</f>
        <v>0</v>
      </c>
      <c r="BH257" s="156">
        <f>IF(N257="sníž. přenesená",J257,0)</f>
        <v>0</v>
      </c>
      <c r="BI257" s="156">
        <f>IF(N257="nulová",J257,0)</f>
        <v>0</v>
      </c>
      <c r="BJ257" s="16" t="s">
        <v>79</v>
      </c>
      <c r="BK257" s="156">
        <f>ROUND(I257*H257,1)</f>
        <v>0</v>
      </c>
      <c r="BL257" s="16" t="s">
        <v>127</v>
      </c>
      <c r="BM257" s="155" t="s">
        <v>569</v>
      </c>
    </row>
    <row r="258" spans="2:65" s="31" customFormat="1" ht="16.5" customHeight="1">
      <c r="B258" s="142"/>
      <c r="C258" s="143" t="s">
        <v>338</v>
      </c>
      <c r="D258" s="143" t="s">
        <v>123</v>
      </c>
      <c r="E258" s="144" t="s">
        <v>570</v>
      </c>
      <c r="F258" s="145" t="s">
        <v>571</v>
      </c>
      <c r="G258" s="146" t="s">
        <v>267</v>
      </c>
      <c r="H258" s="147">
        <v>2</v>
      </c>
      <c r="I258" s="148"/>
      <c r="J258" s="149">
        <f>ROUND(I258*H258,1)</f>
        <v>0</v>
      </c>
      <c r="K258" s="150"/>
      <c r="L258" s="32"/>
      <c r="M258" s="151"/>
      <c r="N258" s="152" t="s">
        <v>36</v>
      </c>
      <c r="P258" s="153">
        <f>O258*H258</f>
        <v>0</v>
      </c>
      <c r="Q258" s="153">
        <v>0</v>
      </c>
      <c r="R258" s="153">
        <f>Q258*H258</f>
        <v>0</v>
      </c>
      <c r="S258" s="153">
        <v>0</v>
      </c>
      <c r="T258" s="153">
        <f>S258*H258</f>
        <v>0</v>
      </c>
      <c r="U258" s="154"/>
      <c r="AR258" s="155" t="s">
        <v>127</v>
      </c>
      <c r="AT258" s="155" t="s">
        <v>123</v>
      </c>
      <c r="AU258" s="155" t="s">
        <v>81</v>
      </c>
      <c r="AY258" s="16" t="s">
        <v>120</v>
      </c>
      <c r="BE258" s="156">
        <f>IF(N258="základní",J258,0)</f>
        <v>0</v>
      </c>
      <c r="BF258" s="156">
        <f>IF(N258="snížená",J258,0)</f>
        <v>0</v>
      </c>
      <c r="BG258" s="156">
        <f>IF(N258="zákl. přenesená",J258,0)</f>
        <v>0</v>
      </c>
      <c r="BH258" s="156">
        <f>IF(N258="sníž. přenesená",J258,0)</f>
        <v>0</v>
      </c>
      <c r="BI258" s="156">
        <f>IF(N258="nulová",J258,0)</f>
        <v>0</v>
      </c>
      <c r="BJ258" s="16" t="s">
        <v>79</v>
      </c>
      <c r="BK258" s="156">
        <f>ROUND(I258*H258,1)</f>
        <v>0</v>
      </c>
      <c r="BL258" s="16" t="s">
        <v>127</v>
      </c>
      <c r="BM258" s="155" t="s">
        <v>572</v>
      </c>
    </row>
    <row r="259" spans="2:65" s="31" customFormat="1" ht="33" customHeight="1">
      <c r="B259" s="142"/>
      <c r="C259" s="143" t="s">
        <v>573</v>
      </c>
      <c r="D259" s="143" t="s">
        <v>123</v>
      </c>
      <c r="E259" s="144" t="s">
        <v>574</v>
      </c>
      <c r="F259" s="145" t="s">
        <v>575</v>
      </c>
      <c r="G259" s="146" t="s">
        <v>417</v>
      </c>
      <c r="H259" s="147">
        <v>3.08</v>
      </c>
      <c r="I259" s="148"/>
      <c r="J259" s="149">
        <f>ROUND(I259*H259,1)</f>
        <v>0</v>
      </c>
      <c r="K259" s="150"/>
      <c r="L259" s="32"/>
      <c r="M259" s="151"/>
      <c r="N259" s="152" t="s">
        <v>36</v>
      </c>
      <c r="P259" s="153">
        <f>O259*H259</f>
        <v>0</v>
      </c>
      <c r="Q259" s="153">
        <v>0</v>
      </c>
      <c r="R259" s="153">
        <f>Q259*H259</f>
        <v>0</v>
      </c>
      <c r="S259" s="153">
        <v>0</v>
      </c>
      <c r="T259" s="153">
        <f>S259*H259</f>
        <v>0</v>
      </c>
      <c r="U259" s="154"/>
      <c r="AR259" s="155" t="s">
        <v>127</v>
      </c>
      <c r="AT259" s="155" t="s">
        <v>123</v>
      </c>
      <c r="AU259" s="155" t="s">
        <v>81</v>
      </c>
      <c r="AY259" s="16" t="s">
        <v>120</v>
      </c>
      <c r="BE259" s="156">
        <f>IF(N259="základní",J259,0)</f>
        <v>0</v>
      </c>
      <c r="BF259" s="156">
        <f>IF(N259="snížená",J259,0)</f>
        <v>0</v>
      </c>
      <c r="BG259" s="156">
        <f>IF(N259="zákl. přenesená",J259,0)</f>
        <v>0</v>
      </c>
      <c r="BH259" s="156">
        <f>IF(N259="sníž. přenesená",J259,0)</f>
        <v>0</v>
      </c>
      <c r="BI259" s="156">
        <f>IF(N259="nulová",J259,0)</f>
        <v>0</v>
      </c>
      <c r="BJ259" s="16" t="s">
        <v>79</v>
      </c>
      <c r="BK259" s="156">
        <f>ROUND(I259*H259,1)</f>
        <v>0</v>
      </c>
      <c r="BL259" s="16" t="s">
        <v>127</v>
      </c>
      <c r="BM259" s="155" t="s">
        <v>576</v>
      </c>
    </row>
    <row r="260" spans="2:65" s="31" customFormat="1" ht="16.5" customHeight="1">
      <c r="B260" s="142"/>
      <c r="C260" s="143" t="s">
        <v>341</v>
      </c>
      <c r="D260" s="143" t="s">
        <v>123</v>
      </c>
      <c r="E260" s="144" t="s">
        <v>577</v>
      </c>
      <c r="F260" s="145" t="s">
        <v>578</v>
      </c>
      <c r="G260" s="146" t="s">
        <v>417</v>
      </c>
      <c r="H260" s="147">
        <v>3.08</v>
      </c>
      <c r="I260" s="148"/>
      <c r="J260" s="149">
        <f>ROUND(I260*H260,1)</f>
        <v>0</v>
      </c>
      <c r="K260" s="150"/>
      <c r="L260" s="32"/>
      <c r="M260" s="151"/>
      <c r="N260" s="152" t="s">
        <v>36</v>
      </c>
      <c r="P260" s="153">
        <f>O260*H260</f>
        <v>0</v>
      </c>
      <c r="Q260" s="153">
        <v>0</v>
      </c>
      <c r="R260" s="153">
        <f>Q260*H260</f>
        <v>0</v>
      </c>
      <c r="S260" s="153">
        <v>0</v>
      </c>
      <c r="T260" s="153">
        <f>S260*H260</f>
        <v>0</v>
      </c>
      <c r="U260" s="154"/>
      <c r="AR260" s="155" t="s">
        <v>127</v>
      </c>
      <c r="AT260" s="155" t="s">
        <v>123</v>
      </c>
      <c r="AU260" s="155" t="s">
        <v>81</v>
      </c>
      <c r="AY260" s="16" t="s">
        <v>120</v>
      </c>
      <c r="BE260" s="156">
        <f>IF(N260="základní",J260,0)</f>
        <v>0</v>
      </c>
      <c r="BF260" s="156">
        <f>IF(N260="snížená",J260,0)</f>
        <v>0</v>
      </c>
      <c r="BG260" s="156">
        <f>IF(N260="zákl. přenesená",J260,0)</f>
        <v>0</v>
      </c>
      <c r="BH260" s="156">
        <f>IF(N260="sníž. přenesená",J260,0)</f>
        <v>0</v>
      </c>
      <c r="BI260" s="156">
        <f>IF(N260="nulová",J260,0)</f>
        <v>0</v>
      </c>
      <c r="BJ260" s="16" t="s">
        <v>79</v>
      </c>
      <c r="BK260" s="156">
        <f>ROUND(I260*H260,1)</f>
        <v>0</v>
      </c>
      <c r="BL260" s="16" t="s">
        <v>127</v>
      </c>
      <c r="BM260" s="155" t="s">
        <v>579</v>
      </c>
    </row>
    <row r="261" spans="2:65" s="31" customFormat="1" ht="16.5" customHeight="1">
      <c r="B261" s="142"/>
      <c r="C261" s="143" t="s">
        <v>580</v>
      </c>
      <c r="D261" s="143" t="s">
        <v>123</v>
      </c>
      <c r="E261" s="144" t="s">
        <v>581</v>
      </c>
      <c r="F261" s="145" t="s">
        <v>582</v>
      </c>
      <c r="G261" s="146" t="s">
        <v>175</v>
      </c>
      <c r="H261" s="157"/>
      <c r="I261" s="148"/>
      <c r="J261" s="149">
        <f>ROUND(I261*H261,1)</f>
        <v>0</v>
      </c>
      <c r="K261" s="150"/>
      <c r="L261" s="32"/>
      <c r="M261" s="151"/>
      <c r="N261" s="152" t="s">
        <v>36</v>
      </c>
      <c r="P261" s="153">
        <f>O261*H261</f>
        <v>0</v>
      </c>
      <c r="Q261" s="153">
        <v>0</v>
      </c>
      <c r="R261" s="153">
        <f>Q261*H261</f>
        <v>0</v>
      </c>
      <c r="S261" s="153">
        <v>0</v>
      </c>
      <c r="T261" s="153">
        <f>S261*H261</f>
        <v>0</v>
      </c>
      <c r="U261" s="154"/>
      <c r="AR261" s="155" t="s">
        <v>127</v>
      </c>
      <c r="AT261" s="155" t="s">
        <v>123</v>
      </c>
      <c r="AU261" s="155" t="s">
        <v>81</v>
      </c>
      <c r="AY261" s="16" t="s">
        <v>120</v>
      </c>
      <c r="BE261" s="156">
        <f>IF(N261="základní",J261,0)</f>
        <v>0</v>
      </c>
      <c r="BF261" s="156">
        <f>IF(N261="snížená",J261,0)</f>
        <v>0</v>
      </c>
      <c r="BG261" s="156">
        <f>IF(N261="zákl. přenesená",J261,0)</f>
        <v>0</v>
      </c>
      <c r="BH261" s="156">
        <f>IF(N261="sníž. přenesená",J261,0)</f>
        <v>0</v>
      </c>
      <c r="BI261" s="156">
        <f>IF(N261="nulová",J261,0)</f>
        <v>0</v>
      </c>
      <c r="BJ261" s="16" t="s">
        <v>79</v>
      </c>
      <c r="BK261" s="156">
        <f>ROUND(I261*H261,1)</f>
        <v>0</v>
      </c>
      <c r="BL261" s="16" t="s">
        <v>127</v>
      </c>
      <c r="BM261" s="155" t="s">
        <v>583</v>
      </c>
    </row>
    <row r="262" spans="2:65" s="129" customFormat="1" ht="22.9" customHeight="1">
      <c r="B262" s="130"/>
      <c r="D262" s="131" t="s">
        <v>71</v>
      </c>
      <c r="E262" s="140" t="s">
        <v>584</v>
      </c>
      <c r="F262" s="140" t="s">
        <v>585</v>
      </c>
      <c r="I262" s="133"/>
      <c r="J262" s="141">
        <f>BK262</f>
        <v>0</v>
      </c>
      <c r="L262" s="130"/>
      <c r="M262" s="135"/>
      <c r="P262" s="136">
        <f>P263</f>
        <v>0</v>
      </c>
      <c r="R262" s="136">
        <f>R263</f>
        <v>0</v>
      </c>
      <c r="T262" s="136">
        <f>T263</f>
        <v>0</v>
      </c>
      <c r="U262" s="137"/>
      <c r="AR262" s="131" t="s">
        <v>81</v>
      </c>
      <c r="AT262" s="138" t="s">
        <v>71</v>
      </c>
      <c r="AU262" s="138" t="s">
        <v>79</v>
      </c>
      <c r="AY262" s="131" t="s">
        <v>120</v>
      </c>
      <c r="BK262" s="139">
        <f>BK263</f>
        <v>0</v>
      </c>
    </row>
    <row r="263" spans="2:65" s="31" customFormat="1" ht="16.5" customHeight="1">
      <c r="B263" s="142"/>
      <c r="C263" s="143" t="s">
        <v>345</v>
      </c>
      <c r="D263" s="143" t="s">
        <v>123</v>
      </c>
      <c r="E263" s="144" t="s">
        <v>586</v>
      </c>
      <c r="F263" s="145" t="s">
        <v>587</v>
      </c>
      <c r="G263" s="146" t="s">
        <v>417</v>
      </c>
      <c r="H263" s="147">
        <v>14.45</v>
      </c>
      <c r="I263" s="148"/>
      <c r="J263" s="149">
        <f>ROUND(I263*H263,1)</f>
        <v>0</v>
      </c>
      <c r="K263" s="150"/>
      <c r="L263" s="32"/>
      <c r="M263" s="151"/>
      <c r="N263" s="152" t="s">
        <v>36</v>
      </c>
      <c r="P263" s="153">
        <f>O263*H263</f>
        <v>0</v>
      </c>
      <c r="Q263" s="153">
        <v>0</v>
      </c>
      <c r="R263" s="153">
        <f>Q263*H263</f>
        <v>0</v>
      </c>
      <c r="S263" s="153">
        <v>0</v>
      </c>
      <c r="T263" s="153">
        <f>S263*H263</f>
        <v>0</v>
      </c>
      <c r="U263" s="154"/>
      <c r="AR263" s="155" t="s">
        <v>127</v>
      </c>
      <c r="AT263" s="155" t="s">
        <v>123</v>
      </c>
      <c r="AU263" s="155" t="s">
        <v>81</v>
      </c>
      <c r="AY263" s="16" t="s">
        <v>120</v>
      </c>
      <c r="BE263" s="156">
        <f>IF(N263="základní",J263,0)</f>
        <v>0</v>
      </c>
      <c r="BF263" s="156">
        <f>IF(N263="snížená",J263,0)</f>
        <v>0</v>
      </c>
      <c r="BG263" s="156">
        <f>IF(N263="zákl. přenesená",J263,0)</f>
        <v>0</v>
      </c>
      <c r="BH263" s="156">
        <f>IF(N263="sníž. přenesená",J263,0)</f>
        <v>0</v>
      </c>
      <c r="BI263" s="156">
        <f>IF(N263="nulová",J263,0)</f>
        <v>0</v>
      </c>
      <c r="BJ263" s="16" t="s">
        <v>79</v>
      </c>
      <c r="BK263" s="156">
        <f>ROUND(I263*H263,1)</f>
        <v>0</v>
      </c>
      <c r="BL263" s="16" t="s">
        <v>127</v>
      </c>
      <c r="BM263" s="155" t="s">
        <v>588</v>
      </c>
    </row>
    <row r="264" spans="2:65" s="129" customFormat="1" ht="22.9" customHeight="1">
      <c r="B264" s="130"/>
      <c r="D264" s="131" t="s">
        <v>71</v>
      </c>
      <c r="E264" s="140" t="s">
        <v>589</v>
      </c>
      <c r="F264" s="140" t="s">
        <v>590</v>
      </c>
      <c r="I264" s="133"/>
      <c r="J264" s="141">
        <f>BK264</f>
        <v>0</v>
      </c>
      <c r="L264" s="130"/>
      <c r="M264" s="135"/>
      <c r="P264" s="136">
        <f>SUM(P265:P279)</f>
        <v>0</v>
      </c>
      <c r="R264" s="136">
        <f>SUM(R265:R279)</f>
        <v>1.7584E-3</v>
      </c>
      <c r="T264" s="136">
        <f>SUM(T265:T279)</f>
        <v>0</v>
      </c>
      <c r="U264" s="137"/>
      <c r="AR264" s="131" t="s">
        <v>81</v>
      </c>
      <c r="AT264" s="138" t="s">
        <v>71</v>
      </c>
      <c r="AU264" s="138" t="s">
        <v>79</v>
      </c>
      <c r="AY264" s="131" t="s">
        <v>120</v>
      </c>
      <c r="BK264" s="139">
        <f>SUM(BK265:BK279)</f>
        <v>0</v>
      </c>
    </row>
    <row r="265" spans="2:65" s="31" customFormat="1" ht="16.5" customHeight="1">
      <c r="B265" s="142"/>
      <c r="C265" s="143" t="s">
        <v>591</v>
      </c>
      <c r="D265" s="143" t="s">
        <v>123</v>
      </c>
      <c r="E265" s="144" t="s">
        <v>592</v>
      </c>
      <c r="F265" s="145" t="s">
        <v>593</v>
      </c>
      <c r="G265" s="146" t="s">
        <v>267</v>
      </c>
      <c r="H265" s="147">
        <v>4</v>
      </c>
      <c r="I265" s="148"/>
      <c r="J265" s="149">
        <f t="shared" ref="J265:J279" si="70">ROUND(I265*H265,1)</f>
        <v>0</v>
      </c>
      <c r="K265" s="150"/>
      <c r="L265" s="32"/>
      <c r="M265" s="151"/>
      <c r="N265" s="152" t="s">
        <v>36</v>
      </c>
      <c r="P265" s="153">
        <f t="shared" ref="P265:P279" si="71">O265*H265</f>
        <v>0</v>
      </c>
      <c r="Q265" s="153">
        <v>4.3960000000000001E-4</v>
      </c>
      <c r="R265" s="153">
        <f t="shared" ref="R265:R279" si="72">Q265*H265</f>
        <v>1.7584E-3</v>
      </c>
      <c r="S265" s="153">
        <v>0</v>
      </c>
      <c r="T265" s="153">
        <f t="shared" ref="T265:T279" si="73">S265*H265</f>
        <v>0</v>
      </c>
      <c r="U265" s="154"/>
      <c r="AR265" s="155" t="s">
        <v>127</v>
      </c>
      <c r="AT265" s="155" t="s">
        <v>123</v>
      </c>
      <c r="AU265" s="155" t="s">
        <v>81</v>
      </c>
      <c r="AY265" s="16" t="s">
        <v>120</v>
      </c>
      <c r="BE265" s="156">
        <f t="shared" ref="BE265:BE279" si="74">IF(N265="základní",J265,0)</f>
        <v>0</v>
      </c>
      <c r="BF265" s="156">
        <f t="shared" ref="BF265:BF279" si="75">IF(N265="snížená",J265,0)</f>
        <v>0</v>
      </c>
      <c r="BG265" s="156">
        <f t="shared" ref="BG265:BG279" si="76">IF(N265="zákl. přenesená",J265,0)</f>
        <v>0</v>
      </c>
      <c r="BH265" s="156">
        <f t="shared" ref="BH265:BH279" si="77">IF(N265="sníž. přenesená",J265,0)</f>
        <v>0</v>
      </c>
      <c r="BI265" s="156">
        <f t="shared" ref="BI265:BI279" si="78">IF(N265="nulová",J265,0)</f>
        <v>0</v>
      </c>
      <c r="BJ265" s="16" t="s">
        <v>79</v>
      </c>
      <c r="BK265" s="156">
        <f t="shared" ref="BK265:BK279" si="79">ROUND(I265*H265,1)</f>
        <v>0</v>
      </c>
      <c r="BL265" s="16" t="s">
        <v>127</v>
      </c>
      <c r="BM265" s="155" t="s">
        <v>594</v>
      </c>
    </row>
    <row r="266" spans="2:65" s="31" customFormat="1" ht="16.5" customHeight="1">
      <c r="B266" s="142"/>
      <c r="C266" s="143" t="s">
        <v>350</v>
      </c>
      <c r="D266" s="143" t="s">
        <v>123</v>
      </c>
      <c r="E266" s="144" t="s">
        <v>595</v>
      </c>
      <c r="F266" s="145" t="s">
        <v>596</v>
      </c>
      <c r="G266" s="146" t="s">
        <v>597</v>
      </c>
      <c r="H266" s="147">
        <v>36</v>
      </c>
      <c r="I266" s="148"/>
      <c r="J266" s="149">
        <f t="shared" si="70"/>
        <v>0</v>
      </c>
      <c r="K266" s="150"/>
      <c r="L266" s="32"/>
      <c r="M266" s="151"/>
      <c r="N266" s="152" t="s">
        <v>36</v>
      </c>
      <c r="P266" s="153">
        <f t="shared" si="71"/>
        <v>0</v>
      </c>
      <c r="Q266" s="153">
        <v>0</v>
      </c>
      <c r="R266" s="153">
        <f t="shared" si="72"/>
        <v>0</v>
      </c>
      <c r="S266" s="153">
        <v>0</v>
      </c>
      <c r="T266" s="153">
        <f t="shared" si="73"/>
        <v>0</v>
      </c>
      <c r="U266" s="154"/>
      <c r="AR266" s="155" t="s">
        <v>127</v>
      </c>
      <c r="AT266" s="155" t="s">
        <v>123</v>
      </c>
      <c r="AU266" s="155" t="s">
        <v>81</v>
      </c>
      <c r="AY266" s="16" t="s">
        <v>120</v>
      </c>
      <c r="BE266" s="156">
        <f t="shared" si="74"/>
        <v>0</v>
      </c>
      <c r="BF266" s="156">
        <f t="shared" si="75"/>
        <v>0</v>
      </c>
      <c r="BG266" s="156">
        <f t="shared" si="76"/>
        <v>0</v>
      </c>
      <c r="BH266" s="156">
        <f t="shared" si="77"/>
        <v>0</v>
      </c>
      <c r="BI266" s="156">
        <f t="shared" si="78"/>
        <v>0</v>
      </c>
      <c r="BJ266" s="16" t="s">
        <v>79</v>
      </c>
      <c r="BK266" s="156">
        <f t="shared" si="79"/>
        <v>0</v>
      </c>
      <c r="BL266" s="16" t="s">
        <v>127</v>
      </c>
      <c r="BM266" s="155" t="s">
        <v>598</v>
      </c>
    </row>
    <row r="267" spans="2:65" s="31" customFormat="1" ht="16.5" customHeight="1">
      <c r="B267" s="142"/>
      <c r="C267" s="143" t="s">
        <v>599</v>
      </c>
      <c r="D267" s="143" t="s">
        <v>123</v>
      </c>
      <c r="E267" s="144" t="s">
        <v>600</v>
      </c>
      <c r="F267" s="145" t="s">
        <v>601</v>
      </c>
      <c r="G267" s="146" t="s">
        <v>597</v>
      </c>
      <c r="H267" s="147">
        <v>48</v>
      </c>
      <c r="I267" s="148"/>
      <c r="J267" s="149">
        <f t="shared" si="70"/>
        <v>0</v>
      </c>
      <c r="K267" s="150"/>
      <c r="L267" s="32"/>
      <c r="M267" s="151"/>
      <c r="N267" s="152" t="s">
        <v>36</v>
      </c>
      <c r="P267" s="153">
        <f t="shared" si="71"/>
        <v>0</v>
      </c>
      <c r="Q267" s="153">
        <v>0</v>
      </c>
      <c r="R267" s="153">
        <f t="shared" si="72"/>
        <v>0</v>
      </c>
      <c r="S267" s="153">
        <v>0</v>
      </c>
      <c r="T267" s="153">
        <f t="shared" si="73"/>
        <v>0</v>
      </c>
      <c r="U267" s="154"/>
      <c r="AR267" s="155" t="s">
        <v>127</v>
      </c>
      <c r="AT267" s="155" t="s">
        <v>123</v>
      </c>
      <c r="AU267" s="155" t="s">
        <v>81</v>
      </c>
      <c r="AY267" s="16" t="s">
        <v>120</v>
      </c>
      <c r="BE267" s="156">
        <f t="shared" si="74"/>
        <v>0</v>
      </c>
      <c r="BF267" s="156">
        <f t="shared" si="75"/>
        <v>0</v>
      </c>
      <c r="BG267" s="156">
        <f t="shared" si="76"/>
        <v>0</v>
      </c>
      <c r="BH267" s="156">
        <f t="shared" si="77"/>
        <v>0</v>
      </c>
      <c r="BI267" s="156">
        <f t="shared" si="78"/>
        <v>0</v>
      </c>
      <c r="BJ267" s="16" t="s">
        <v>79</v>
      </c>
      <c r="BK267" s="156">
        <f t="shared" si="79"/>
        <v>0</v>
      </c>
      <c r="BL267" s="16" t="s">
        <v>127</v>
      </c>
      <c r="BM267" s="155" t="s">
        <v>602</v>
      </c>
    </row>
    <row r="268" spans="2:65" s="31" customFormat="1" ht="16.5" customHeight="1">
      <c r="B268" s="142"/>
      <c r="C268" s="158" t="s">
        <v>354</v>
      </c>
      <c r="D268" s="158" t="s">
        <v>273</v>
      </c>
      <c r="E268" s="159" t="s">
        <v>603</v>
      </c>
      <c r="F268" s="160" t="s">
        <v>604</v>
      </c>
      <c r="G268" s="161" t="s">
        <v>337</v>
      </c>
      <c r="H268" s="162">
        <v>1</v>
      </c>
      <c r="I268" s="163"/>
      <c r="J268" s="164">
        <f t="shared" si="70"/>
        <v>0</v>
      </c>
      <c r="K268" s="165"/>
      <c r="L268" s="166"/>
      <c r="M268" s="167"/>
      <c r="N268" s="168" t="s">
        <v>36</v>
      </c>
      <c r="P268" s="153">
        <f t="shared" si="71"/>
        <v>0</v>
      </c>
      <c r="Q268" s="153">
        <v>0</v>
      </c>
      <c r="R268" s="153">
        <f t="shared" si="72"/>
        <v>0</v>
      </c>
      <c r="S268" s="153">
        <v>0</v>
      </c>
      <c r="T268" s="153">
        <f t="shared" si="73"/>
        <v>0</v>
      </c>
      <c r="U268" s="154"/>
      <c r="AR268" s="155" t="s">
        <v>181</v>
      </c>
      <c r="AT268" s="155" t="s">
        <v>273</v>
      </c>
      <c r="AU268" s="155" t="s">
        <v>81</v>
      </c>
      <c r="AY268" s="16" t="s">
        <v>120</v>
      </c>
      <c r="BE268" s="156">
        <f t="shared" si="74"/>
        <v>0</v>
      </c>
      <c r="BF268" s="156">
        <f t="shared" si="75"/>
        <v>0</v>
      </c>
      <c r="BG268" s="156">
        <f t="shared" si="76"/>
        <v>0</v>
      </c>
      <c r="BH268" s="156">
        <f t="shared" si="77"/>
        <v>0</v>
      </c>
      <c r="BI268" s="156">
        <f t="shared" si="78"/>
        <v>0</v>
      </c>
      <c r="BJ268" s="16" t="s">
        <v>79</v>
      </c>
      <c r="BK268" s="156">
        <f t="shared" si="79"/>
        <v>0</v>
      </c>
      <c r="BL268" s="16" t="s">
        <v>127</v>
      </c>
      <c r="BM268" s="155" t="s">
        <v>605</v>
      </c>
    </row>
    <row r="269" spans="2:65" s="31" customFormat="1" ht="16.5" customHeight="1">
      <c r="B269" s="142"/>
      <c r="C269" s="143" t="s">
        <v>606</v>
      </c>
      <c r="D269" s="143" t="s">
        <v>123</v>
      </c>
      <c r="E269" s="144" t="s">
        <v>607</v>
      </c>
      <c r="F269" s="145" t="s">
        <v>608</v>
      </c>
      <c r="G269" s="146" t="s">
        <v>337</v>
      </c>
      <c r="H269" s="147">
        <v>1</v>
      </c>
      <c r="I269" s="148"/>
      <c r="J269" s="149">
        <f t="shared" si="70"/>
        <v>0</v>
      </c>
      <c r="K269" s="150"/>
      <c r="L269" s="32"/>
      <c r="M269" s="151"/>
      <c r="N269" s="152" t="s">
        <v>36</v>
      </c>
      <c r="P269" s="153">
        <f t="shared" si="71"/>
        <v>0</v>
      </c>
      <c r="Q269" s="153">
        <v>0</v>
      </c>
      <c r="R269" s="153">
        <f t="shared" si="72"/>
        <v>0</v>
      </c>
      <c r="S269" s="153">
        <v>0</v>
      </c>
      <c r="T269" s="153">
        <f t="shared" si="73"/>
        <v>0</v>
      </c>
      <c r="U269" s="154"/>
      <c r="AR269" s="155" t="s">
        <v>127</v>
      </c>
      <c r="AT269" s="155" t="s">
        <v>123</v>
      </c>
      <c r="AU269" s="155" t="s">
        <v>81</v>
      </c>
      <c r="AY269" s="16" t="s">
        <v>120</v>
      </c>
      <c r="BE269" s="156">
        <f t="shared" si="74"/>
        <v>0</v>
      </c>
      <c r="BF269" s="156">
        <f t="shared" si="75"/>
        <v>0</v>
      </c>
      <c r="BG269" s="156">
        <f t="shared" si="76"/>
        <v>0</v>
      </c>
      <c r="BH269" s="156">
        <f t="shared" si="77"/>
        <v>0</v>
      </c>
      <c r="BI269" s="156">
        <f t="shared" si="78"/>
        <v>0</v>
      </c>
      <c r="BJ269" s="16" t="s">
        <v>79</v>
      </c>
      <c r="BK269" s="156">
        <f t="shared" si="79"/>
        <v>0</v>
      </c>
      <c r="BL269" s="16" t="s">
        <v>127</v>
      </c>
      <c r="BM269" s="155" t="s">
        <v>609</v>
      </c>
    </row>
    <row r="270" spans="2:65" s="31" customFormat="1" ht="16.5" customHeight="1">
      <c r="B270" s="142"/>
      <c r="C270" s="143" t="s">
        <v>610</v>
      </c>
      <c r="D270" s="143" t="s">
        <v>123</v>
      </c>
      <c r="E270" s="144" t="s">
        <v>611</v>
      </c>
      <c r="F270" s="145" t="s">
        <v>612</v>
      </c>
      <c r="G270" s="146" t="s">
        <v>613</v>
      </c>
      <c r="H270" s="147">
        <v>1</v>
      </c>
      <c r="I270" s="148"/>
      <c r="J270" s="149">
        <f t="shared" si="70"/>
        <v>0</v>
      </c>
      <c r="K270" s="150"/>
      <c r="L270" s="32"/>
      <c r="M270" s="151"/>
      <c r="N270" s="152" t="s">
        <v>36</v>
      </c>
      <c r="P270" s="153">
        <f t="shared" si="71"/>
        <v>0</v>
      </c>
      <c r="Q270" s="153">
        <v>0</v>
      </c>
      <c r="R270" s="153">
        <f t="shared" si="72"/>
        <v>0</v>
      </c>
      <c r="S270" s="153">
        <v>0</v>
      </c>
      <c r="T270" s="153">
        <f t="shared" si="73"/>
        <v>0</v>
      </c>
      <c r="U270" s="154"/>
      <c r="AR270" s="155" t="s">
        <v>127</v>
      </c>
      <c r="AT270" s="155" t="s">
        <v>123</v>
      </c>
      <c r="AU270" s="155" t="s">
        <v>81</v>
      </c>
      <c r="AY270" s="16" t="s">
        <v>120</v>
      </c>
      <c r="BE270" s="156">
        <f t="shared" si="74"/>
        <v>0</v>
      </c>
      <c r="BF270" s="156">
        <f t="shared" si="75"/>
        <v>0</v>
      </c>
      <c r="BG270" s="156">
        <f t="shared" si="76"/>
        <v>0</v>
      </c>
      <c r="BH270" s="156">
        <f t="shared" si="77"/>
        <v>0</v>
      </c>
      <c r="BI270" s="156">
        <f t="shared" si="78"/>
        <v>0</v>
      </c>
      <c r="BJ270" s="16" t="s">
        <v>79</v>
      </c>
      <c r="BK270" s="156">
        <f t="shared" si="79"/>
        <v>0</v>
      </c>
      <c r="BL270" s="16" t="s">
        <v>127</v>
      </c>
      <c r="BM270" s="155" t="s">
        <v>614</v>
      </c>
    </row>
    <row r="271" spans="2:65" s="31" customFormat="1" ht="16.5" customHeight="1">
      <c r="B271" s="142"/>
      <c r="C271" s="143" t="s">
        <v>615</v>
      </c>
      <c r="D271" s="143" t="s">
        <v>123</v>
      </c>
      <c r="E271" s="144" t="s">
        <v>616</v>
      </c>
      <c r="F271" s="145" t="s">
        <v>617</v>
      </c>
      <c r="G271" s="146" t="s">
        <v>597</v>
      </c>
      <c r="H271" s="147">
        <v>24</v>
      </c>
      <c r="I271" s="148"/>
      <c r="J271" s="149">
        <f t="shared" si="70"/>
        <v>0</v>
      </c>
      <c r="K271" s="150"/>
      <c r="L271" s="32"/>
      <c r="M271" s="151"/>
      <c r="N271" s="152" t="s">
        <v>36</v>
      </c>
      <c r="P271" s="153">
        <f t="shared" si="71"/>
        <v>0</v>
      </c>
      <c r="Q271" s="153">
        <v>0</v>
      </c>
      <c r="R271" s="153">
        <f t="shared" si="72"/>
        <v>0</v>
      </c>
      <c r="S271" s="153">
        <v>0</v>
      </c>
      <c r="T271" s="153">
        <f t="shared" si="73"/>
        <v>0</v>
      </c>
      <c r="U271" s="154"/>
      <c r="AR271" s="155" t="s">
        <v>127</v>
      </c>
      <c r="AT271" s="155" t="s">
        <v>123</v>
      </c>
      <c r="AU271" s="155" t="s">
        <v>81</v>
      </c>
      <c r="AY271" s="16" t="s">
        <v>120</v>
      </c>
      <c r="BE271" s="156">
        <f t="shared" si="74"/>
        <v>0</v>
      </c>
      <c r="BF271" s="156">
        <f t="shared" si="75"/>
        <v>0</v>
      </c>
      <c r="BG271" s="156">
        <f t="shared" si="76"/>
        <v>0</v>
      </c>
      <c r="BH271" s="156">
        <f t="shared" si="77"/>
        <v>0</v>
      </c>
      <c r="BI271" s="156">
        <f t="shared" si="78"/>
        <v>0</v>
      </c>
      <c r="BJ271" s="16" t="s">
        <v>79</v>
      </c>
      <c r="BK271" s="156">
        <f t="shared" si="79"/>
        <v>0</v>
      </c>
      <c r="BL271" s="16" t="s">
        <v>127</v>
      </c>
      <c r="BM271" s="155" t="s">
        <v>618</v>
      </c>
    </row>
    <row r="272" spans="2:65" s="31" customFormat="1" ht="16.5" customHeight="1">
      <c r="B272" s="142"/>
      <c r="C272" s="158" t="s">
        <v>619</v>
      </c>
      <c r="D272" s="158" t="s">
        <v>273</v>
      </c>
      <c r="E272" s="159" t="s">
        <v>620</v>
      </c>
      <c r="F272" s="160" t="s">
        <v>621</v>
      </c>
      <c r="G272" s="161" t="s">
        <v>337</v>
      </c>
      <c r="H272" s="162">
        <v>1</v>
      </c>
      <c r="I272" s="163"/>
      <c r="J272" s="164">
        <f t="shared" si="70"/>
        <v>0</v>
      </c>
      <c r="K272" s="165"/>
      <c r="L272" s="166"/>
      <c r="M272" s="167"/>
      <c r="N272" s="168" t="s">
        <v>36</v>
      </c>
      <c r="P272" s="153">
        <f t="shared" si="71"/>
        <v>0</v>
      </c>
      <c r="Q272" s="153">
        <v>0</v>
      </c>
      <c r="R272" s="153">
        <f t="shared" si="72"/>
        <v>0</v>
      </c>
      <c r="S272" s="153">
        <v>0</v>
      </c>
      <c r="T272" s="153">
        <f t="shared" si="73"/>
        <v>0</v>
      </c>
      <c r="U272" s="154"/>
      <c r="AR272" s="155" t="s">
        <v>181</v>
      </c>
      <c r="AT272" s="155" t="s">
        <v>273</v>
      </c>
      <c r="AU272" s="155" t="s">
        <v>81</v>
      </c>
      <c r="AY272" s="16" t="s">
        <v>120</v>
      </c>
      <c r="BE272" s="156">
        <f t="shared" si="74"/>
        <v>0</v>
      </c>
      <c r="BF272" s="156">
        <f t="shared" si="75"/>
        <v>0</v>
      </c>
      <c r="BG272" s="156">
        <f t="shared" si="76"/>
        <v>0</v>
      </c>
      <c r="BH272" s="156">
        <f t="shared" si="77"/>
        <v>0</v>
      </c>
      <c r="BI272" s="156">
        <f t="shared" si="78"/>
        <v>0</v>
      </c>
      <c r="BJ272" s="16" t="s">
        <v>79</v>
      </c>
      <c r="BK272" s="156">
        <f t="shared" si="79"/>
        <v>0</v>
      </c>
      <c r="BL272" s="16" t="s">
        <v>127</v>
      </c>
      <c r="BM272" s="155" t="s">
        <v>622</v>
      </c>
    </row>
    <row r="273" spans="2:65" s="31" customFormat="1" ht="16.5" customHeight="1">
      <c r="B273" s="142"/>
      <c r="C273" s="143" t="s">
        <v>623</v>
      </c>
      <c r="D273" s="143" t="s">
        <v>123</v>
      </c>
      <c r="E273" s="144" t="s">
        <v>624</v>
      </c>
      <c r="F273" s="145" t="s">
        <v>625</v>
      </c>
      <c r="G273" s="146" t="s">
        <v>267</v>
      </c>
      <c r="H273" s="147">
        <v>7</v>
      </c>
      <c r="I273" s="148"/>
      <c r="J273" s="149">
        <f t="shared" si="70"/>
        <v>0</v>
      </c>
      <c r="K273" s="150"/>
      <c r="L273" s="32"/>
      <c r="M273" s="151"/>
      <c r="N273" s="152" t="s">
        <v>36</v>
      </c>
      <c r="P273" s="153">
        <f t="shared" si="71"/>
        <v>0</v>
      </c>
      <c r="Q273" s="153">
        <v>0</v>
      </c>
      <c r="R273" s="153">
        <f t="shared" si="72"/>
        <v>0</v>
      </c>
      <c r="S273" s="153">
        <v>0</v>
      </c>
      <c r="T273" s="153">
        <f t="shared" si="73"/>
        <v>0</v>
      </c>
      <c r="U273" s="154"/>
      <c r="AR273" s="155" t="s">
        <v>127</v>
      </c>
      <c r="AT273" s="155" t="s">
        <v>123</v>
      </c>
      <c r="AU273" s="155" t="s">
        <v>81</v>
      </c>
      <c r="AY273" s="16" t="s">
        <v>120</v>
      </c>
      <c r="BE273" s="156">
        <f t="shared" si="74"/>
        <v>0</v>
      </c>
      <c r="BF273" s="156">
        <f t="shared" si="75"/>
        <v>0</v>
      </c>
      <c r="BG273" s="156">
        <f t="shared" si="76"/>
        <v>0</v>
      </c>
      <c r="BH273" s="156">
        <f t="shared" si="77"/>
        <v>0</v>
      </c>
      <c r="BI273" s="156">
        <f t="shared" si="78"/>
        <v>0</v>
      </c>
      <c r="BJ273" s="16" t="s">
        <v>79</v>
      </c>
      <c r="BK273" s="156">
        <f t="shared" si="79"/>
        <v>0</v>
      </c>
      <c r="BL273" s="16" t="s">
        <v>127</v>
      </c>
      <c r="BM273" s="155" t="s">
        <v>626</v>
      </c>
    </row>
    <row r="274" spans="2:65" s="31" customFormat="1" ht="21.75" customHeight="1">
      <c r="B274" s="142"/>
      <c r="C274" s="158" t="s">
        <v>364</v>
      </c>
      <c r="D274" s="158" t="s">
        <v>273</v>
      </c>
      <c r="E274" s="159" t="s">
        <v>627</v>
      </c>
      <c r="F274" s="160" t="s">
        <v>628</v>
      </c>
      <c r="G274" s="161" t="s">
        <v>267</v>
      </c>
      <c r="H274" s="162">
        <v>1</v>
      </c>
      <c r="I274" s="163"/>
      <c r="J274" s="164">
        <f t="shared" si="70"/>
        <v>0</v>
      </c>
      <c r="K274" s="165"/>
      <c r="L274" s="166"/>
      <c r="M274" s="167"/>
      <c r="N274" s="168" t="s">
        <v>36</v>
      </c>
      <c r="P274" s="153">
        <f t="shared" si="71"/>
        <v>0</v>
      </c>
      <c r="Q274" s="153">
        <v>0</v>
      </c>
      <c r="R274" s="153">
        <f t="shared" si="72"/>
        <v>0</v>
      </c>
      <c r="S274" s="153">
        <v>0</v>
      </c>
      <c r="T274" s="153">
        <f t="shared" si="73"/>
        <v>0</v>
      </c>
      <c r="U274" s="154"/>
      <c r="AR274" s="155" t="s">
        <v>138</v>
      </c>
      <c r="AT274" s="155" t="s">
        <v>273</v>
      </c>
      <c r="AU274" s="155" t="s">
        <v>81</v>
      </c>
      <c r="AY274" s="16" t="s">
        <v>120</v>
      </c>
      <c r="BE274" s="156">
        <f t="shared" si="74"/>
        <v>0</v>
      </c>
      <c r="BF274" s="156">
        <f t="shared" si="75"/>
        <v>0</v>
      </c>
      <c r="BG274" s="156">
        <f t="shared" si="76"/>
        <v>0</v>
      </c>
      <c r="BH274" s="156">
        <f t="shared" si="77"/>
        <v>0</v>
      </c>
      <c r="BI274" s="156">
        <f t="shared" si="78"/>
        <v>0</v>
      </c>
      <c r="BJ274" s="16" t="s">
        <v>79</v>
      </c>
      <c r="BK274" s="156">
        <f t="shared" si="79"/>
        <v>0</v>
      </c>
      <c r="BL274" s="16" t="s">
        <v>130</v>
      </c>
      <c r="BM274" s="155" t="s">
        <v>629</v>
      </c>
    </row>
    <row r="275" spans="2:65" s="31" customFormat="1" ht="24.2" customHeight="1">
      <c r="B275" s="142"/>
      <c r="C275" s="158" t="s">
        <v>630</v>
      </c>
      <c r="D275" s="158" t="s">
        <v>273</v>
      </c>
      <c r="E275" s="159" t="s">
        <v>631</v>
      </c>
      <c r="F275" s="160" t="s">
        <v>632</v>
      </c>
      <c r="G275" s="161" t="s">
        <v>267</v>
      </c>
      <c r="H275" s="162">
        <v>2</v>
      </c>
      <c r="I275" s="163"/>
      <c r="J275" s="164">
        <f t="shared" si="70"/>
        <v>0</v>
      </c>
      <c r="K275" s="165"/>
      <c r="L275" s="166"/>
      <c r="M275" s="167"/>
      <c r="N275" s="168" t="s">
        <v>36</v>
      </c>
      <c r="P275" s="153">
        <f t="shared" si="71"/>
        <v>0</v>
      </c>
      <c r="Q275" s="153">
        <v>0</v>
      </c>
      <c r="R275" s="153">
        <f t="shared" si="72"/>
        <v>0</v>
      </c>
      <c r="S275" s="153">
        <v>0</v>
      </c>
      <c r="T275" s="153">
        <f t="shared" si="73"/>
        <v>0</v>
      </c>
      <c r="U275" s="154"/>
      <c r="AR275" s="155" t="s">
        <v>138</v>
      </c>
      <c r="AT275" s="155" t="s">
        <v>273</v>
      </c>
      <c r="AU275" s="155" t="s">
        <v>81</v>
      </c>
      <c r="AY275" s="16" t="s">
        <v>120</v>
      </c>
      <c r="BE275" s="156">
        <f t="shared" si="74"/>
        <v>0</v>
      </c>
      <c r="BF275" s="156">
        <f t="shared" si="75"/>
        <v>0</v>
      </c>
      <c r="BG275" s="156">
        <f t="shared" si="76"/>
        <v>0</v>
      </c>
      <c r="BH275" s="156">
        <f t="shared" si="77"/>
        <v>0</v>
      </c>
      <c r="BI275" s="156">
        <f t="shared" si="78"/>
        <v>0</v>
      </c>
      <c r="BJ275" s="16" t="s">
        <v>79</v>
      </c>
      <c r="BK275" s="156">
        <f t="shared" si="79"/>
        <v>0</v>
      </c>
      <c r="BL275" s="16" t="s">
        <v>130</v>
      </c>
      <c r="BM275" s="155" t="s">
        <v>633</v>
      </c>
    </row>
    <row r="276" spans="2:65" s="31" customFormat="1" ht="16.5" customHeight="1">
      <c r="B276" s="142"/>
      <c r="C276" s="158" t="s">
        <v>368</v>
      </c>
      <c r="D276" s="158" t="s">
        <v>273</v>
      </c>
      <c r="E276" s="159" t="s">
        <v>634</v>
      </c>
      <c r="F276" s="160" t="s">
        <v>635</v>
      </c>
      <c r="G276" s="161" t="s">
        <v>267</v>
      </c>
      <c r="H276" s="162">
        <v>1</v>
      </c>
      <c r="I276" s="163"/>
      <c r="J276" s="164">
        <f t="shared" si="70"/>
        <v>0</v>
      </c>
      <c r="K276" s="165"/>
      <c r="L276" s="166"/>
      <c r="M276" s="167"/>
      <c r="N276" s="168" t="s">
        <v>36</v>
      </c>
      <c r="P276" s="153">
        <f t="shared" si="71"/>
        <v>0</v>
      </c>
      <c r="Q276" s="153">
        <v>0</v>
      </c>
      <c r="R276" s="153">
        <f t="shared" si="72"/>
        <v>0</v>
      </c>
      <c r="S276" s="153">
        <v>0</v>
      </c>
      <c r="T276" s="153">
        <f t="shared" si="73"/>
        <v>0</v>
      </c>
      <c r="U276" s="154"/>
      <c r="AR276" s="155" t="s">
        <v>138</v>
      </c>
      <c r="AT276" s="155" t="s">
        <v>273</v>
      </c>
      <c r="AU276" s="155" t="s">
        <v>81</v>
      </c>
      <c r="AY276" s="16" t="s">
        <v>120</v>
      </c>
      <c r="BE276" s="156">
        <f t="shared" si="74"/>
        <v>0</v>
      </c>
      <c r="BF276" s="156">
        <f t="shared" si="75"/>
        <v>0</v>
      </c>
      <c r="BG276" s="156">
        <f t="shared" si="76"/>
        <v>0</v>
      </c>
      <c r="BH276" s="156">
        <f t="shared" si="77"/>
        <v>0</v>
      </c>
      <c r="BI276" s="156">
        <f t="shared" si="78"/>
        <v>0</v>
      </c>
      <c r="BJ276" s="16" t="s">
        <v>79</v>
      </c>
      <c r="BK276" s="156">
        <f t="shared" si="79"/>
        <v>0</v>
      </c>
      <c r="BL276" s="16" t="s">
        <v>130</v>
      </c>
      <c r="BM276" s="155" t="s">
        <v>636</v>
      </c>
    </row>
    <row r="277" spans="2:65" s="31" customFormat="1" ht="24.2" customHeight="1">
      <c r="B277" s="142"/>
      <c r="C277" s="158" t="s">
        <v>637</v>
      </c>
      <c r="D277" s="158" t="s">
        <v>273</v>
      </c>
      <c r="E277" s="159" t="s">
        <v>638</v>
      </c>
      <c r="F277" s="160" t="s">
        <v>639</v>
      </c>
      <c r="G277" s="161" t="s">
        <v>267</v>
      </c>
      <c r="H277" s="162">
        <v>2</v>
      </c>
      <c r="I277" s="163"/>
      <c r="J277" s="164">
        <f t="shared" si="70"/>
        <v>0</v>
      </c>
      <c r="K277" s="165"/>
      <c r="L277" s="166"/>
      <c r="M277" s="167"/>
      <c r="N277" s="168" t="s">
        <v>36</v>
      </c>
      <c r="P277" s="153">
        <f t="shared" si="71"/>
        <v>0</v>
      </c>
      <c r="Q277" s="153">
        <v>0</v>
      </c>
      <c r="R277" s="153">
        <f t="shared" si="72"/>
        <v>0</v>
      </c>
      <c r="S277" s="153">
        <v>0</v>
      </c>
      <c r="T277" s="153">
        <f t="shared" si="73"/>
        <v>0</v>
      </c>
      <c r="U277" s="154"/>
      <c r="AR277" s="155" t="s">
        <v>138</v>
      </c>
      <c r="AT277" s="155" t="s">
        <v>273</v>
      </c>
      <c r="AU277" s="155" t="s">
        <v>81</v>
      </c>
      <c r="AY277" s="16" t="s">
        <v>120</v>
      </c>
      <c r="BE277" s="156">
        <f t="shared" si="74"/>
        <v>0</v>
      </c>
      <c r="BF277" s="156">
        <f t="shared" si="75"/>
        <v>0</v>
      </c>
      <c r="BG277" s="156">
        <f t="shared" si="76"/>
        <v>0</v>
      </c>
      <c r="BH277" s="156">
        <f t="shared" si="77"/>
        <v>0</v>
      </c>
      <c r="BI277" s="156">
        <f t="shared" si="78"/>
        <v>0</v>
      </c>
      <c r="BJ277" s="16" t="s">
        <v>79</v>
      </c>
      <c r="BK277" s="156">
        <f t="shared" si="79"/>
        <v>0</v>
      </c>
      <c r="BL277" s="16" t="s">
        <v>130</v>
      </c>
      <c r="BM277" s="155" t="s">
        <v>640</v>
      </c>
    </row>
    <row r="278" spans="2:65" s="31" customFormat="1" ht="21.75" customHeight="1">
      <c r="B278" s="142"/>
      <c r="C278" s="158" t="s">
        <v>373</v>
      </c>
      <c r="D278" s="158" t="s">
        <v>273</v>
      </c>
      <c r="E278" s="159" t="s">
        <v>641</v>
      </c>
      <c r="F278" s="160" t="s">
        <v>642</v>
      </c>
      <c r="G278" s="161" t="s">
        <v>267</v>
      </c>
      <c r="H278" s="162">
        <v>1</v>
      </c>
      <c r="I278" s="163"/>
      <c r="J278" s="164">
        <f t="shared" si="70"/>
        <v>0</v>
      </c>
      <c r="K278" s="165"/>
      <c r="L278" s="166"/>
      <c r="M278" s="167"/>
      <c r="N278" s="168" t="s">
        <v>36</v>
      </c>
      <c r="P278" s="153">
        <f t="shared" si="71"/>
        <v>0</v>
      </c>
      <c r="Q278" s="153">
        <v>0</v>
      </c>
      <c r="R278" s="153">
        <f t="shared" si="72"/>
        <v>0</v>
      </c>
      <c r="S278" s="153">
        <v>0</v>
      </c>
      <c r="T278" s="153">
        <f t="shared" si="73"/>
        <v>0</v>
      </c>
      <c r="U278" s="154"/>
      <c r="AR278" s="155" t="s">
        <v>138</v>
      </c>
      <c r="AT278" s="155" t="s">
        <v>273</v>
      </c>
      <c r="AU278" s="155" t="s">
        <v>81</v>
      </c>
      <c r="AY278" s="16" t="s">
        <v>120</v>
      </c>
      <c r="BE278" s="156">
        <f t="shared" si="74"/>
        <v>0</v>
      </c>
      <c r="BF278" s="156">
        <f t="shared" si="75"/>
        <v>0</v>
      </c>
      <c r="BG278" s="156">
        <f t="shared" si="76"/>
        <v>0</v>
      </c>
      <c r="BH278" s="156">
        <f t="shared" si="77"/>
        <v>0</v>
      </c>
      <c r="BI278" s="156">
        <f t="shared" si="78"/>
        <v>0</v>
      </c>
      <c r="BJ278" s="16" t="s">
        <v>79</v>
      </c>
      <c r="BK278" s="156">
        <f t="shared" si="79"/>
        <v>0</v>
      </c>
      <c r="BL278" s="16" t="s">
        <v>130</v>
      </c>
      <c r="BM278" s="155" t="s">
        <v>643</v>
      </c>
    </row>
    <row r="279" spans="2:65" s="31" customFormat="1" ht="16.5" customHeight="1">
      <c r="B279" s="142"/>
      <c r="C279" s="158" t="s">
        <v>644</v>
      </c>
      <c r="D279" s="158" t="s">
        <v>273</v>
      </c>
      <c r="E279" s="159" t="s">
        <v>645</v>
      </c>
      <c r="F279" s="160" t="s">
        <v>646</v>
      </c>
      <c r="G279" s="161" t="s">
        <v>337</v>
      </c>
      <c r="H279" s="162">
        <v>1</v>
      </c>
      <c r="I279" s="163"/>
      <c r="J279" s="164">
        <f t="shared" si="70"/>
        <v>0</v>
      </c>
      <c r="K279" s="165"/>
      <c r="L279" s="166"/>
      <c r="M279" s="169"/>
      <c r="N279" s="170" t="s">
        <v>36</v>
      </c>
      <c r="O279" s="171"/>
      <c r="P279" s="172">
        <f t="shared" si="71"/>
        <v>0</v>
      </c>
      <c r="Q279" s="172">
        <v>0</v>
      </c>
      <c r="R279" s="172">
        <f t="shared" si="72"/>
        <v>0</v>
      </c>
      <c r="S279" s="172">
        <v>0</v>
      </c>
      <c r="T279" s="172">
        <f t="shared" si="73"/>
        <v>0</v>
      </c>
      <c r="U279" s="173"/>
      <c r="AR279" s="155" t="s">
        <v>181</v>
      </c>
      <c r="AT279" s="155" t="s">
        <v>273</v>
      </c>
      <c r="AU279" s="155" t="s">
        <v>81</v>
      </c>
      <c r="AY279" s="16" t="s">
        <v>120</v>
      </c>
      <c r="BE279" s="156">
        <f t="shared" si="74"/>
        <v>0</v>
      </c>
      <c r="BF279" s="156">
        <f t="shared" si="75"/>
        <v>0</v>
      </c>
      <c r="BG279" s="156">
        <f t="shared" si="76"/>
        <v>0</v>
      </c>
      <c r="BH279" s="156">
        <f t="shared" si="77"/>
        <v>0</v>
      </c>
      <c r="BI279" s="156">
        <f t="shared" si="78"/>
        <v>0</v>
      </c>
      <c r="BJ279" s="16" t="s">
        <v>79</v>
      </c>
      <c r="BK279" s="156">
        <f t="shared" si="79"/>
        <v>0</v>
      </c>
      <c r="BL279" s="16" t="s">
        <v>127</v>
      </c>
      <c r="BM279" s="155" t="s">
        <v>647</v>
      </c>
    </row>
    <row r="280" spans="2:65" s="31" customFormat="1" ht="6.95" customHeight="1">
      <c r="B280" s="45"/>
      <c r="C280" s="46"/>
      <c r="D280" s="46"/>
      <c r="E280" s="46"/>
      <c r="F280" s="46"/>
      <c r="G280" s="46"/>
      <c r="H280" s="46"/>
      <c r="I280" s="46"/>
      <c r="J280" s="46"/>
      <c r="K280" s="46"/>
      <c r="L280" s="32"/>
    </row>
  </sheetData>
  <autoFilter ref="C128:K279" xr:uid="{00000000-0009-0000-0000-000001000000}"/>
  <mergeCells count="9">
    <mergeCell ref="E85:H85"/>
    <mergeCell ref="E87:H87"/>
    <mergeCell ref="E119:H119"/>
    <mergeCell ref="E121:H121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11023622047" footer="0"/>
  <pageSetup paperSize="9" scale="88" fitToHeight="100" orientation="portrait" horizontalDpi="300" verticalDpi="300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68"/>
  <sheetViews>
    <sheetView showGridLines="0" tabSelected="1" view="pageBreakPreview" topLeftCell="A62" zoomScaleNormal="100" workbookViewId="0">
      <selection activeCell="H69" sqref="H69"/>
    </sheetView>
  </sheetViews>
  <sheetFormatPr defaultColWidth="8.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1" width="14.16406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83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84</v>
      </c>
      <c r="L4" s="19"/>
      <c r="M4" s="92" t="s">
        <v>9</v>
      </c>
      <c r="AT4" s="16" t="s">
        <v>2</v>
      </c>
    </row>
    <row r="5" spans="2:46" ht="6.95" customHeight="1">
      <c r="B5" s="19"/>
      <c r="L5" s="19"/>
    </row>
    <row r="6" spans="2:46" ht="12" customHeight="1">
      <c r="B6" s="19"/>
      <c r="D6" s="26" t="s">
        <v>13</v>
      </c>
      <c r="L6" s="19"/>
    </row>
    <row r="7" spans="2:46" ht="16.5" customHeight="1">
      <c r="B7" s="19"/>
      <c r="E7" s="184" t="str">
        <f>'Rekapitulace stavby'!K6</f>
        <v>Zimní stadion 2.NP</v>
      </c>
      <c r="F7" s="184"/>
      <c r="G7" s="184"/>
      <c r="H7" s="184"/>
      <c r="L7" s="19"/>
    </row>
    <row r="8" spans="2:46" s="31" customFormat="1" ht="12" customHeight="1">
      <c r="B8" s="32"/>
      <c r="D8" s="26" t="s">
        <v>85</v>
      </c>
      <c r="L8" s="32"/>
    </row>
    <row r="9" spans="2:46" s="31" customFormat="1" ht="16.5" customHeight="1">
      <c r="B9" s="32"/>
      <c r="E9" s="2" t="s">
        <v>82</v>
      </c>
      <c r="F9" s="2"/>
      <c r="G9" s="2"/>
      <c r="H9" s="2"/>
      <c r="L9" s="32"/>
    </row>
    <row r="10" spans="2:46" s="31" customFormat="1">
      <c r="B10" s="32"/>
      <c r="L10" s="32"/>
    </row>
    <row r="11" spans="2:46" s="31" customFormat="1" ht="12" customHeight="1">
      <c r="B11" s="32"/>
      <c r="D11" s="26" t="s">
        <v>15</v>
      </c>
      <c r="F11" s="24"/>
      <c r="I11" s="26" t="s">
        <v>16</v>
      </c>
      <c r="J11" s="24"/>
      <c r="L11" s="32"/>
    </row>
    <row r="12" spans="2:46" s="31" customFormat="1" ht="12" customHeight="1">
      <c r="B12" s="32"/>
      <c r="D12" s="26" t="s">
        <v>17</v>
      </c>
      <c r="F12" s="24" t="s">
        <v>18</v>
      </c>
      <c r="I12" s="26" t="s">
        <v>19</v>
      </c>
      <c r="J12" s="55" t="str">
        <f>'Rekapitulace stavby'!AN8</f>
        <v>13. 1. 2026</v>
      </c>
      <c r="L12" s="32"/>
    </row>
    <row r="13" spans="2:46" s="31" customFormat="1" ht="10.9" customHeight="1">
      <c r="B13" s="32"/>
      <c r="L13" s="32"/>
    </row>
    <row r="14" spans="2:46" s="31" customFormat="1" ht="12" customHeight="1">
      <c r="B14" s="32"/>
      <c r="D14" s="26" t="s">
        <v>21</v>
      </c>
      <c r="I14" s="26" t="s">
        <v>22</v>
      </c>
      <c r="J14" s="24" t="str">
        <f>IF('Rekapitulace stavby'!AN10="","",'Rekapitulace stavby'!AN10)</f>
        <v/>
      </c>
      <c r="L14" s="32"/>
    </row>
    <row r="15" spans="2:46" s="31" customFormat="1" ht="18" customHeight="1">
      <c r="B15" s="32"/>
      <c r="E15" s="24" t="str">
        <f>IF('Rekapitulace stavby'!E11="","",'Rekapitulace stavby'!E11)</f>
        <v xml:space="preserve"> </v>
      </c>
      <c r="I15" s="26" t="s">
        <v>23</v>
      </c>
      <c r="J15" s="24" t="str">
        <f>IF('Rekapitulace stavby'!AN11="","",'Rekapitulace stavby'!AN11)</f>
        <v/>
      </c>
      <c r="L15" s="32"/>
    </row>
    <row r="16" spans="2:46" s="31" customFormat="1" ht="6.95" customHeight="1">
      <c r="B16" s="32"/>
      <c r="L16" s="32"/>
    </row>
    <row r="17" spans="2:12" s="31" customFormat="1" ht="12" customHeight="1">
      <c r="B17" s="32"/>
      <c r="D17" s="26" t="s">
        <v>24</v>
      </c>
      <c r="I17" s="26" t="s">
        <v>22</v>
      </c>
      <c r="J17" s="27" t="str">
        <f>'Rekapitulace stavby'!AN13</f>
        <v>Vyplň údaj</v>
      </c>
      <c r="L17" s="32"/>
    </row>
    <row r="18" spans="2:12" s="31" customFormat="1" ht="18" customHeight="1">
      <c r="B18" s="32"/>
      <c r="E18" s="185" t="str">
        <f>'Rekapitulace stavby'!E14</f>
        <v>Vyplň údaj</v>
      </c>
      <c r="F18" s="185"/>
      <c r="G18" s="185"/>
      <c r="H18" s="185"/>
      <c r="I18" s="26" t="s">
        <v>23</v>
      </c>
      <c r="J18" s="27" t="str">
        <f>'Rekapitulace stavby'!AN14</f>
        <v>Vyplň údaj</v>
      </c>
      <c r="L18" s="32"/>
    </row>
    <row r="19" spans="2:12" s="31" customFormat="1" ht="6.95" customHeight="1">
      <c r="B19" s="32"/>
      <c r="L19" s="32"/>
    </row>
    <row r="20" spans="2:12" s="31" customFormat="1" ht="12" customHeight="1">
      <c r="B20" s="32"/>
      <c r="D20" s="26" t="s">
        <v>26</v>
      </c>
      <c r="I20" s="26" t="s">
        <v>22</v>
      </c>
      <c r="J20" s="24" t="str">
        <f>IF('Rekapitulace stavby'!AN16="","",'Rekapitulace stavby'!AN16)</f>
        <v/>
      </c>
      <c r="L20" s="32"/>
    </row>
    <row r="21" spans="2:12" s="31" customFormat="1" ht="18" customHeight="1">
      <c r="B21" s="32"/>
      <c r="E21" s="24" t="str">
        <f>IF('Rekapitulace stavby'!E17="","",'Rekapitulace stavby'!E17)</f>
        <v xml:space="preserve"> </v>
      </c>
      <c r="I21" s="26" t="s">
        <v>23</v>
      </c>
      <c r="J21" s="24" t="str">
        <f>IF('Rekapitulace stavby'!AN17="","",'Rekapitulace stavby'!AN17)</f>
        <v/>
      </c>
      <c r="L21" s="32"/>
    </row>
    <row r="22" spans="2:12" s="31" customFormat="1" ht="6.95" customHeight="1">
      <c r="B22" s="32"/>
      <c r="L22" s="32"/>
    </row>
    <row r="23" spans="2:12" s="31" customFormat="1" ht="12" customHeight="1">
      <c r="B23" s="32"/>
      <c r="D23" s="26" t="s">
        <v>28</v>
      </c>
      <c r="I23" s="26" t="s">
        <v>22</v>
      </c>
      <c r="J23" s="24" t="str">
        <f>IF('Rekapitulace stavby'!AN19="","",'Rekapitulace stavby'!AN19)</f>
        <v/>
      </c>
      <c r="L23" s="32"/>
    </row>
    <row r="24" spans="2:12" s="31" customFormat="1" ht="18" customHeight="1">
      <c r="B24" s="32"/>
      <c r="E24" s="24" t="str">
        <f>IF('Rekapitulace stavby'!E20="","",'Rekapitulace stavby'!E20)</f>
        <v xml:space="preserve"> </v>
      </c>
      <c r="I24" s="26" t="s">
        <v>23</v>
      </c>
      <c r="J24" s="24" t="str">
        <f>IF('Rekapitulace stavby'!AN20="","",'Rekapitulace stavby'!AN20)</f>
        <v/>
      </c>
      <c r="L24" s="32"/>
    </row>
    <row r="25" spans="2:12" s="31" customFormat="1" ht="6.95" customHeight="1">
      <c r="B25" s="32"/>
      <c r="L25" s="32"/>
    </row>
    <row r="26" spans="2:12" s="31" customFormat="1" ht="12" customHeight="1">
      <c r="B26" s="32"/>
      <c r="D26" s="26" t="s">
        <v>30</v>
      </c>
      <c r="L26" s="32"/>
    </row>
    <row r="27" spans="2:12" s="93" customFormat="1" ht="16.5" customHeight="1">
      <c r="B27" s="94"/>
      <c r="E27" s="9"/>
      <c r="F27" s="9"/>
      <c r="G27" s="9"/>
      <c r="H27" s="9"/>
      <c r="L27" s="94"/>
    </row>
    <row r="28" spans="2:12" s="31" customFormat="1" ht="6.95" customHeight="1">
      <c r="B28" s="32"/>
      <c r="L28" s="32"/>
    </row>
    <row r="29" spans="2:12" s="3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31" customFormat="1" ht="25.5" customHeight="1">
      <c r="B30" s="32"/>
      <c r="D30" s="95" t="s">
        <v>31</v>
      </c>
      <c r="J30" s="69">
        <f>ROUND(J129, 1)</f>
        <v>0</v>
      </c>
      <c r="L30" s="32"/>
    </row>
    <row r="31" spans="2:12" s="3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31" customFormat="1" ht="14.45" customHeight="1">
      <c r="B32" s="32"/>
      <c r="F32" s="35" t="s">
        <v>33</v>
      </c>
      <c r="I32" s="35" t="s">
        <v>32</v>
      </c>
      <c r="J32" s="35" t="s">
        <v>34</v>
      </c>
      <c r="L32" s="32"/>
    </row>
    <row r="33" spans="2:12" s="31" customFormat="1" ht="14.45" customHeight="1">
      <c r="B33" s="32"/>
      <c r="D33" s="96" t="s">
        <v>35</v>
      </c>
      <c r="E33" s="26" t="s">
        <v>36</v>
      </c>
      <c r="F33" s="97">
        <f>ROUND((SUM(BE129:BE267)),  1)</f>
        <v>0</v>
      </c>
      <c r="I33" s="98">
        <v>0.21</v>
      </c>
      <c r="J33" s="97">
        <f>ROUND(((SUM(BE129:BE267))*I33),  1)</f>
        <v>0</v>
      </c>
      <c r="L33" s="32"/>
    </row>
    <row r="34" spans="2:12" s="31" customFormat="1" ht="14.45" customHeight="1">
      <c r="B34" s="32"/>
      <c r="E34" s="26" t="s">
        <v>37</v>
      </c>
      <c r="F34" s="97">
        <f>ROUND((SUM(BF129:BF267)),  1)</f>
        <v>0</v>
      </c>
      <c r="I34" s="98">
        <v>0.12</v>
      </c>
      <c r="J34" s="97">
        <f>ROUND(((SUM(BF129:BF267))*I34),  1)</f>
        <v>0</v>
      </c>
      <c r="L34" s="32"/>
    </row>
    <row r="35" spans="2:12" s="31" customFormat="1" ht="14.45" hidden="1" customHeight="1">
      <c r="B35" s="32"/>
      <c r="E35" s="26" t="s">
        <v>38</v>
      </c>
      <c r="F35" s="97">
        <f>ROUND((SUM(BG129:BG267)),  1)</f>
        <v>0</v>
      </c>
      <c r="I35" s="98">
        <v>0.21</v>
      </c>
      <c r="J35" s="97">
        <f>0</f>
        <v>0</v>
      </c>
      <c r="L35" s="32"/>
    </row>
    <row r="36" spans="2:12" s="31" customFormat="1" ht="14.45" hidden="1" customHeight="1">
      <c r="B36" s="32"/>
      <c r="E36" s="26" t="s">
        <v>39</v>
      </c>
      <c r="F36" s="97">
        <f>ROUND((SUM(BH129:BH267)),  1)</f>
        <v>0</v>
      </c>
      <c r="I36" s="98">
        <v>0.12</v>
      </c>
      <c r="J36" s="97">
        <f>0</f>
        <v>0</v>
      </c>
      <c r="L36" s="32"/>
    </row>
    <row r="37" spans="2:12" s="31" customFormat="1" ht="14.45" hidden="1" customHeight="1">
      <c r="B37" s="32"/>
      <c r="E37" s="26" t="s">
        <v>40</v>
      </c>
      <c r="F37" s="97">
        <f>ROUND((SUM(BI129:BI267)),  1)</f>
        <v>0</v>
      </c>
      <c r="I37" s="98">
        <v>0</v>
      </c>
      <c r="J37" s="97">
        <f>0</f>
        <v>0</v>
      </c>
      <c r="L37" s="32"/>
    </row>
    <row r="38" spans="2:12" s="31" customFormat="1" ht="6.95" customHeight="1">
      <c r="B38" s="32"/>
      <c r="L38" s="32"/>
    </row>
    <row r="39" spans="2:12" s="31" customFormat="1" ht="25.5" customHeight="1">
      <c r="B39" s="32"/>
      <c r="C39" s="99"/>
      <c r="D39" s="100" t="s">
        <v>41</v>
      </c>
      <c r="E39" s="59"/>
      <c r="F39" s="59"/>
      <c r="G39" s="101" t="s">
        <v>42</v>
      </c>
      <c r="H39" s="102" t="s">
        <v>43</v>
      </c>
      <c r="I39" s="59"/>
      <c r="J39" s="103">
        <f>SUM(J30:J37)</f>
        <v>0</v>
      </c>
      <c r="K39" s="104"/>
      <c r="L39" s="32"/>
    </row>
    <row r="40" spans="2:12" s="31" customFormat="1" ht="14.45" customHeight="1">
      <c r="B40" s="32"/>
      <c r="L40" s="32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31" customFormat="1" ht="14.45" customHeight="1">
      <c r="B50" s="32"/>
      <c r="D50" s="42" t="s">
        <v>44</v>
      </c>
      <c r="E50" s="43"/>
      <c r="F50" s="43"/>
      <c r="G50" s="42" t="s">
        <v>45</v>
      </c>
      <c r="H50" s="43"/>
      <c r="I50" s="43"/>
      <c r="J50" s="43"/>
      <c r="K50" s="43"/>
      <c r="L50" s="32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31" customFormat="1" ht="12.75">
      <c r="B61" s="32"/>
      <c r="D61" s="44" t="s">
        <v>46</v>
      </c>
      <c r="E61" s="34"/>
      <c r="F61" s="105" t="s">
        <v>47</v>
      </c>
      <c r="G61" s="44" t="s">
        <v>46</v>
      </c>
      <c r="H61" s="34"/>
      <c r="I61" s="34"/>
      <c r="J61" s="106" t="s">
        <v>47</v>
      </c>
      <c r="K61" s="34"/>
      <c r="L61" s="32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31" customFormat="1" ht="12.75">
      <c r="B65" s="32"/>
      <c r="D65" s="42" t="s">
        <v>48</v>
      </c>
      <c r="E65" s="43"/>
      <c r="F65" s="43"/>
      <c r="G65" s="42" t="s">
        <v>49</v>
      </c>
      <c r="H65" s="43"/>
      <c r="I65" s="43"/>
      <c r="J65" s="43"/>
      <c r="K65" s="43"/>
      <c r="L65" s="32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31" customFormat="1" ht="12.75">
      <c r="B76" s="32"/>
      <c r="D76" s="44" t="s">
        <v>46</v>
      </c>
      <c r="E76" s="34"/>
      <c r="F76" s="105" t="s">
        <v>47</v>
      </c>
      <c r="G76" s="44" t="s">
        <v>46</v>
      </c>
      <c r="H76" s="34"/>
      <c r="I76" s="34"/>
      <c r="J76" s="106" t="s">
        <v>47</v>
      </c>
      <c r="K76" s="34"/>
      <c r="L76" s="32"/>
    </row>
    <row r="77" spans="2:12" s="3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2"/>
    </row>
    <row r="81" spans="2:47" s="31" customFormat="1" ht="6.95" hidden="1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2"/>
    </row>
    <row r="82" spans="2:47" s="31" customFormat="1" ht="24.95" hidden="1" customHeight="1">
      <c r="B82" s="32"/>
      <c r="C82" s="20" t="s">
        <v>86</v>
      </c>
      <c r="L82" s="32"/>
    </row>
    <row r="83" spans="2:47" s="31" customFormat="1" ht="6.95" hidden="1" customHeight="1">
      <c r="B83" s="32"/>
      <c r="L83" s="32"/>
    </row>
    <row r="84" spans="2:47" s="31" customFormat="1" ht="12" hidden="1" customHeight="1">
      <c r="B84" s="32"/>
      <c r="C84" s="26" t="s">
        <v>13</v>
      </c>
      <c r="L84" s="32"/>
    </row>
    <row r="85" spans="2:47" s="31" customFormat="1" ht="16.5" hidden="1" customHeight="1">
      <c r="B85" s="32"/>
      <c r="E85" s="184" t="str">
        <f>E7</f>
        <v>Zimní stadion 2.NP</v>
      </c>
      <c r="F85" s="184"/>
      <c r="G85" s="184"/>
      <c r="H85" s="184"/>
      <c r="L85" s="32"/>
    </row>
    <row r="86" spans="2:47" s="31" customFormat="1" ht="12" hidden="1" customHeight="1">
      <c r="B86" s="32"/>
      <c r="C86" s="26" t="s">
        <v>85</v>
      </c>
      <c r="L86" s="32"/>
    </row>
    <row r="87" spans="2:47" s="31" customFormat="1" ht="16.5" hidden="1" customHeight="1">
      <c r="B87" s="32"/>
      <c r="E87" s="2" t="str">
        <f>E9</f>
        <v>Ženy</v>
      </c>
      <c r="F87" s="2"/>
      <c r="G87" s="2"/>
      <c r="H87" s="2"/>
      <c r="L87" s="32"/>
    </row>
    <row r="88" spans="2:47" s="31" customFormat="1" ht="6.95" hidden="1" customHeight="1">
      <c r="B88" s="32"/>
      <c r="L88" s="32"/>
    </row>
    <row r="89" spans="2:47" s="31" customFormat="1" ht="12" hidden="1" customHeight="1">
      <c r="B89" s="32"/>
      <c r="C89" s="26" t="s">
        <v>17</v>
      </c>
      <c r="F89" s="24" t="str">
        <f>F12</f>
        <v xml:space="preserve"> </v>
      </c>
      <c r="I89" s="26" t="s">
        <v>19</v>
      </c>
      <c r="J89" s="55" t="str">
        <f>IF(J12="","",J12)</f>
        <v>13. 1. 2026</v>
      </c>
      <c r="L89" s="32"/>
    </row>
    <row r="90" spans="2:47" s="31" customFormat="1" ht="6.95" hidden="1" customHeight="1">
      <c r="B90" s="32"/>
      <c r="L90" s="32"/>
    </row>
    <row r="91" spans="2:47" s="31" customFormat="1" ht="15.2" hidden="1" customHeight="1">
      <c r="B91" s="32"/>
      <c r="C91" s="26" t="s">
        <v>21</v>
      </c>
      <c r="F91" s="24" t="str">
        <f>E15</f>
        <v xml:space="preserve"> </v>
      </c>
      <c r="I91" s="26" t="s">
        <v>26</v>
      </c>
      <c r="J91" s="29" t="str">
        <f>E21</f>
        <v xml:space="preserve"> </v>
      </c>
      <c r="L91" s="32"/>
    </row>
    <row r="92" spans="2:47" s="31" customFormat="1" ht="15.2" hidden="1" customHeight="1">
      <c r="B92" s="32"/>
      <c r="C92" s="26" t="s">
        <v>24</v>
      </c>
      <c r="F92" s="24" t="str">
        <f>IF(E18="","",E18)</f>
        <v>Vyplň údaj</v>
      </c>
      <c r="I92" s="26" t="s">
        <v>28</v>
      </c>
      <c r="J92" s="29" t="str">
        <f>E24</f>
        <v xml:space="preserve"> </v>
      </c>
      <c r="L92" s="32"/>
    </row>
    <row r="93" spans="2:47" s="31" customFormat="1" ht="10.35" hidden="1" customHeight="1">
      <c r="B93" s="32"/>
      <c r="L93" s="32"/>
    </row>
    <row r="94" spans="2:47" s="31" customFormat="1" ht="29.25" hidden="1" customHeight="1">
      <c r="B94" s="32"/>
      <c r="C94" s="107" t="s">
        <v>87</v>
      </c>
      <c r="D94" s="99"/>
      <c r="E94" s="99"/>
      <c r="F94" s="99"/>
      <c r="G94" s="99"/>
      <c r="H94" s="99"/>
      <c r="I94" s="99"/>
      <c r="J94" s="108" t="s">
        <v>88</v>
      </c>
      <c r="K94" s="99"/>
      <c r="L94" s="32"/>
    </row>
    <row r="95" spans="2:47" s="31" customFormat="1" ht="10.35" hidden="1" customHeight="1">
      <c r="B95" s="32"/>
      <c r="L95" s="32"/>
    </row>
    <row r="96" spans="2:47" s="31" customFormat="1" ht="22.9" hidden="1" customHeight="1">
      <c r="B96" s="32"/>
      <c r="C96" s="109" t="s">
        <v>89</v>
      </c>
      <c r="J96" s="69">
        <f>J129</f>
        <v>0</v>
      </c>
      <c r="L96" s="32"/>
      <c r="AU96" s="16" t="s">
        <v>90</v>
      </c>
    </row>
    <row r="97" spans="2:12" s="110" customFormat="1" ht="24.95" hidden="1" customHeight="1">
      <c r="B97" s="111"/>
      <c r="D97" s="112" t="s">
        <v>91</v>
      </c>
      <c r="E97" s="113"/>
      <c r="F97" s="113"/>
      <c r="G97" s="113"/>
      <c r="H97" s="113"/>
      <c r="I97" s="113"/>
      <c r="J97" s="114">
        <f>J130</f>
        <v>0</v>
      </c>
      <c r="L97" s="111"/>
    </row>
    <row r="98" spans="2:12" s="115" customFormat="1" ht="19.899999999999999" hidden="1" customHeight="1">
      <c r="B98" s="116"/>
      <c r="D98" s="117" t="s">
        <v>92</v>
      </c>
      <c r="E98" s="118"/>
      <c r="F98" s="118"/>
      <c r="G98" s="118"/>
      <c r="H98" s="118"/>
      <c r="I98" s="118"/>
      <c r="J98" s="119">
        <f>J131</f>
        <v>0</v>
      </c>
      <c r="L98" s="116"/>
    </row>
    <row r="99" spans="2:12" s="115" customFormat="1" ht="19.899999999999999" hidden="1" customHeight="1">
      <c r="B99" s="116"/>
      <c r="D99" s="117" t="s">
        <v>93</v>
      </c>
      <c r="E99" s="118"/>
      <c r="F99" s="118"/>
      <c r="G99" s="118"/>
      <c r="H99" s="118"/>
      <c r="I99" s="118"/>
      <c r="J99" s="119">
        <f>J146</f>
        <v>0</v>
      </c>
      <c r="L99" s="116"/>
    </row>
    <row r="100" spans="2:12" s="115" customFormat="1" ht="19.899999999999999" hidden="1" customHeight="1">
      <c r="B100" s="116"/>
      <c r="D100" s="117" t="s">
        <v>94</v>
      </c>
      <c r="E100" s="118"/>
      <c r="F100" s="118"/>
      <c r="G100" s="118"/>
      <c r="H100" s="118"/>
      <c r="I100" s="118"/>
      <c r="J100" s="119">
        <f>J163</f>
        <v>0</v>
      </c>
      <c r="L100" s="116"/>
    </row>
    <row r="101" spans="2:12" s="115" customFormat="1" ht="19.899999999999999" hidden="1" customHeight="1">
      <c r="B101" s="116"/>
      <c r="D101" s="117" t="s">
        <v>95</v>
      </c>
      <c r="E101" s="118"/>
      <c r="F101" s="118"/>
      <c r="G101" s="118"/>
      <c r="H101" s="118"/>
      <c r="I101" s="118"/>
      <c r="J101" s="119">
        <f>J185</f>
        <v>0</v>
      </c>
      <c r="L101" s="116"/>
    </row>
    <row r="102" spans="2:12" s="115" customFormat="1" ht="19.899999999999999" hidden="1" customHeight="1">
      <c r="B102" s="116"/>
      <c r="D102" s="117" t="s">
        <v>96</v>
      </c>
      <c r="E102" s="118"/>
      <c r="F102" s="118"/>
      <c r="G102" s="118"/>
      <c r="H102" s="118"/>
      <c r="I102" s="118"/>
      <c r="J102" s="119">
        <f>J192</f>
        <v>0</v>
      </c>
      <c r="L102" s="116"/>
    </row>
    <row r="103" spans="2:12" s="115" customFormat="1" ht="19.899999999999999" hidden="1" customHeight="1">
      <c r="B103" s="116"/>
      <c r="D103" s="117" t="s">
        <v>97</v>
      </c>
      <c r="E103" s="118"/>
      <c r="F103" s="118"/>
      <c r="G103" s="118"/>
      <c r="H103" s="118"/>
      <c r="I103" s="118"/>
      <c r="J103" s="119">
        <f>J198</f>
        <v>0</v>
      </c>
      <c r="L103" s="116"/>
    </row>
    <row r="104" spans="2:12" s="115" customFormat="1" ht="19.899999999999999" hidden="1" customHeight="1">
      <c r="B104" s="116"/>
      <c r="D104" s="117" t="s">
        <v>98</v>
      </c>
      <c r="E104" s="118"/>
      <c r="F104" s="118"/>
      <c r="G104" s="118"/>
      <c r="H104" s="118"/>
      <c r="I104" s="118"/>
      <c r="J104" s="119">
        <f>J204</f>
        <v>0</v>
      </c>
      <c r="L104" s="116"/>
    </row>
    <row r="105" spans="2:12" s="115" customFormat="1" ht="19.899999999999999" hidden="1" customHeight="1">
      <c r="B105" s="116"/>
      <c r="D105" s="117" t="s">
        <v>99</v>
      </c>
      <c r="E105" s="118"/>
      <c r="F105" s="118"/>
      <c r="G105" s="118"/>
      <c r="H105" s="118"/>
      <c r="I105" s="118"/>
      <c r="J105" s="119">
        <f>J214</f>
        <v>0</v>
      </c>
      <c r="L105" s="116"/>
    </row>
    <row r="106" spans="2:12" s="115" customFormat="1" ht="19.899999999999999" hidden="1" customHeight="1">
      <c r="B106" s="116"/>
      <c r="D106" s="117" t="s">
        <v>100</v>
      </c>
      <c r="E106" s="118"/>
      <c r="F106" s="118"/>
      <c r="G106" s="118"/>
      <c r="H106" s="118"/>
      <c r="I106" s="118"/>
      <c r="J106" s="119">
        <f>J228</f>
        <v>0</v>
      </c>
      <c r="L106" s="116"/>
    </row>
    <row r="107" spans="2:12" s="115" customFormat="1" ht="19.899999999999999" hidden="1" customHeight="1">
      <c r="B107" s="116"/>
      <c r="D107" s="117" t="s">
        <v>101</v>
      </c>
      <c r="E107" s="118"/>
      <c r="F107" s="118"/>
      <c r="G107" s="118"/>
      <c r="H107" s="118"/>
      <c r="I107" s="118"/>
      <c r="J107" s="119">
        <f>J247</f>
        <v>0</v>
      </c>
      <c r="L107" s="116"/>
    </row>
    <row r="108" spans="2:12" s="115" customFormat="1" ht="19.899999999999999" hidden="1" customHeight="1">
      <c r="B108" s="116"/>
      <c r="D108" s="117" t="s">
        <v>102</v>
      </c>
      <c r="E108" s="118"/>
      <c r="F108" s="118"/>
      <c r="G108" s="118"/>
      <c r="H108" s="118"/>
      <c r="I108" s="118"/>
      <c r="J108" s="119">
        <f>J250</f>
        <v>0</v>
      </c>
      <c r="L108" s="116"/>
    </row>
    <row r="109" spans="2:12" s="115" customFormat="1" ht="19.899999999999999" hidden="1" customHeight="1">
      <c r="B109" s="116"/>
      <c r="D109" s="117" t="s">
        <v>103</v>
      </c>
      <c r="E109" s="118"/>
      <c r="F109" s="118"/>
      <c r="G109" s="118"/>
      <c r="H109" s="118"/>
      <c r="I109" s="118"/>
      <c r="J109" s="119">
        <f>J252</f>
        <v>0</v>
      </c>
      <c r="L109" s="116"/>
    </row>
    <row r="110" spans="2:12" s="31" customFormat="1" ht="21.95" hidden="1" customHeight="1">
      <c r="B110" s="32"/>
      <c r="L110" s="32"/>
    </row>
    <row r="111" spans="2:12" s="31" customFormat="1" ht="6.95" hidden="1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2"/>
    </row>
    <row r="112" spans="2:12" hidden="1"/>
    <row r="113" spans="2:21" hidden="1"/>
    <row r="114" spans="2:21" hidden="1"/>
    <row r="115" spans="2:21" s="31" customFormat="1" ht="6.95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6" spans="2:21" s="31" customFormat="1" ht="24.95" customHeight="1">
      <c r="B116" s="32"/>
      <c r="C116" s="20" t="s">
        <v>104</v>
      </c>
      <c r="L116" s="32"/>
    </row>
    <row r="117" spans="2:21" s="31" customFormat="1" ht="6.95" customHeight="1">
      <c r="B117" s="32"/>
      <c r="L117" s="32"/>
    </row>
    <row r="118" spans="2:21" s="31" customFormat="1" ht="12" customHeight="1">
      <c r="B118" s="32"/>
      <c r="C118" s="26" t="s">
        <v>13</v>
      </c>
      <c r="L118" s="32"/>
    </row>
    <row r="119" spans="2:21" s="31" customFormat="1" ht="16.5" customHeight="1">
      <c r="B119" s="32"/>
      <c r="E119" s="184" t="str">
        <f>E7</f>
        <v>Zimní stadion 2.NP</v>
      </c>
      <c r="F119" s="184"/>
      <c r="G119" s="184"/>
      <c r="H119" s="184"/>
      <c r="L119" s="32"/>
    </row>
    <row r="120" spans="2:21" s="31" customFormat="1" ht="12" customHeight="1">
      <c r="B120" s="32"/>
      <c r="C120" s="26" t="s">
        <v>85</v>
      </c>
      <c r="L120" s="32"/>
    </row>
    <row r="121" spans="2:21" s="31" customFormat="1" ht="16.5" customHeight="1">
      <c r="B121" s="32"/>
      <c r="E121" s="2" t="str">
        <f>E9</f>
        <v>Ženy</v>
      </c>
      <c r="F121" s="2"/>
      <c r="G121" s="2"/>
      <c r="H121" s="2"/>
      <c r="L121" s="32"/>
    </row>
    <row r="122" spans="2:21" s="31" customFormat="1" ht="6.95" customHeight="1">
      <c r="B122" s="32"/>
      <c r="L122" s="32"/>
    </row>
    <row r="123" spans="2:21" s="31" customFormat="1" ht="12" customHeight="1">
      <c r="B123" s="32"/>
      <c r="C123" s="26" t="s">
        <v>17</v>
      </c>
      <c r="F123" s="24" t="str">
        <f>F12</f>
        <v xml:space="preserve"> </v>
      </c>
      <c r="I123" s="26" t="s">
        <v>19</v>
      </c>
      <c r="J123" s="55" t="str">
        <f>IF(J12="","",J12)</f>
        <v>13. 1. 2026</v>
      </c>
      <c r="L123" s="32"/>
    </row>
    <row r="124" spans="2:21" s="31" customFormat="1" ht="6.95" customHeight="1">
      <c r="B124" s="32"/>
      <c r="L124" s="32"/>
    </row>
    <row r="125" spans="2:21" s="31" customFormat="1" ht="15.2" customHeight="1">
      <c r="B125" s="32"/>
      <c r="C125" s="26" t="s">
        <v>21</v>
      </c>
      <c r="F125" s="24" t="str">
        <f>E15</f>
        <v xml:space="preserve"> </v>
      </c>
      <c r="I125" s="26" t="s">
        <v>26</v>
      </c>
      <c r="J125" s="29" t="str">
        <f>E21</f>
        <v xml:space="preserve"> </v>
      </c>
      <c r="L125" s="32"/>
    </row>
    <row r="126" spans="2:21" s="31" customFormat="1" ht="15.2" customHeight="1">
      <c r="B126" s="32"/>
      <c r="C126" s="26" t="s">
        <v>24</v>
      </c>
      <c r="F126" s="24" t="str">
        <f>IF(E18="","",E18)</f>
        <v>Vyplň údaj</v>
      </c>
      <c r="I126" s="26" t="s">
        <v>28</v>
      </c>
      <c r="J126" s="29" t="str">
        <f>E24</f>
        <v xml:space="preserve"> </v>
      </c>
      <c r="L126" s="32"/>
    </row>
    <row r="127" spans="2:21" s="31" customFormat="1" ht="10.35" customHeight="1">
      <c r="B127" s="32"/>
      <c r="L127" s="32"/>
    </row>
    <row r="128" spans="2:21" s="120" customFormat="1" ht="29.25" customHeight="1">
      <c r="B128" s="121"/>
      <c r="C128" s="122" t="s">
        <v>105</v>
      </c>
      <c r="D128" s="123" t="s">
        <v>57</v>
      </c>
      <c r="E128" s="123" t="s">
        <v>53</v>
      </c>
      <c r="F128" s="123" t="s">
        <v>54</v>
      </c>
      <c r="G128" s="123" t="s">
        <v>106</v>
      </c>
      <c r="H128" s="123" t="s">
        <v>107</v>
      </c>
      <c r="I128" s="123" t="s">
        <v>108</v>
      </c>
      <c r="J128" s="124" t="s">
        <v>88</v>
      </c>
      <c r="K128" s="125" t="s">
        <v>109</v>
      </c>
      <c r="L128" s="121"/>
      <c r="M128" s="61"/>
      <c r="N128" s="62" t="s">
        <v>35</v>
      </c>
      <c r="O128" s="62" t="s">
        <v>110</v>
      </c>
      <c r="P128" s="62" t="s">
        <v>111</v>
      </c>
      <c r="Q128" s="62" t="s">
        <v>112</v>
      </c>
      <c r="R128" s="62" t="s">
        <v>113</v>
      </c>
      <c r="S128" s="62" t="s">
        <v>114</v>
      </c>
      <c r="T128" s="62" t="s">
        <v>115</v>
      </c>
      <c r="U128" s="63" t="s">
        <v>116</v>
      </c>
    </row>
    <row r="129" spans="2:65" s="31" customFormat="1" ht="22.9" customHeight="1">
      <c r="B129" s="32"/>
      <c r="C129" s="67" t="s">
        <v>117</v>
      </c>
      <c r="J129" s="126">
        <f>BK129</f>
        <v>0</v>
      </c>
      <c r="L129" s="32"/>
      <c r="M129" s="64"/>
      <c r="N129" s="56"/>
      <c r="O129" s="56"/>
      <c r="P129" s="127">
        <f>P130</f>
        <v>0</v>
      </c>
      <c r="Q129" s="56"/>
      <c r="R129" s="127">
        <f>R130</f>
        <v>1.3385566637999999</v>
      </c>
      <c r="S129" s="56"/>
      <c r="T129" s="127">
        <f>T130</f>
        <v>5.3285400000000003</v>
      </c>
      <c r="U129" s="57"/>
      <c r="AT129" s="16" t="s">
        <v>71</v>
      </c>
      <c r="AU129" s="16" t="s">
        <v>90</v>
      </c>
      <c r="BK129" s="128">
        <f>BK130</f>
        <v>0</v>
      </c>
    </row>
    <row r="130" spans="2:65" s="129" customFormat="1" ht="25.9" customHeight="1">
      <c r="B130" s="130"/>
      <c r="D130" s="131" t="s">
        <v>71</v>
      </c>
      <c r="E130" s="132" t="s">
        <v>118</v>
      </c>
      <c r="F130" s="132" t="s">
        <v>119</v>
      </c>
      <c r="I130" s="133"/>
      <c r="J130" s="134">
        <f>BK130</f>
        <v>0</v>
      </c>
      <c r="L130" s="130"/>
      <c r="M130" s="135"/>
      <c r="P130" s="136">
        <f>P131+P146+P163+P185+P192+P198+P204+P214+P228+P247+P250+P252</f>
        <v>0</v>
      </c>
      <c r="R130" s="136">
        <f>R131+R146+R163+R185+R192+R198+R204+R214+R228+R247+R250+R252</f>
        <v>1.3385566637999999</v>
      </c>
      <c r="T130" s="136">
        <f>T131+T146+T163+T185+T192+T198+T204+T214+T228+T247+T250+T252</f>
        <v>5.3285400000000003</v>
      </c>
      <c r="U130" s="137"/>
      <c r="AR130" s="131" t="s">
        <v>81</v>
      </c>
      <c r="AT130" s="138" t="s">
        <v>71</v>
      </c>
      <c r="AU130" s="138" t="s">
        <v>72</v>
      </c>
      <c r="AY130" s="131" t="s">
        <v>120</v>
      </c>
      <c r="BK130" s="139">
        <f>BK131+BK146+BK163+BK185+BK192+BK198+BK204+BK214+BK228+BK247+BK250+BK252</f>
        <v>0</v>
      </c>
    </row>
    <row r="131" spans="2:65" s="129" customFormat="1" ht="22.9" customHeight="1">
      <c r="B131" s="130"/>
      <c r="D131" s="131" t="s">
        <v>71</v>
      </c>
      <c r="E131" s="140" t="s">
        <v>121</v>
      </c>
      <c r="F131" s="140" t="s">
        <v>122</v>
      </c>
      <c r="I131" s="133"/>
      <c r="J131" s="141">
        <f>BK131</f>
        <v>0</v>
      </c>
      <c r="L131" s="130"/>
      <c r="M131" s="135"/>
      <c r="P131" s="136">
        <f>SUM(P132:P145)</f>
        <v>0</v>
      </c>
      <c r="R131" s="136">
        <f>SUM(R132:R145)</f>
        <v>2.39394E-2</v>
      </c>
      <c r="T131" s="136">
        <f>SUM(T132:T145)</f>
        <v>0.15947999999999998</v>
      </c>
      <c r="U131" s="137"/>
      <c r="AR131" s="131" t="s">
        <v>81</v>
      </c>
      <c r="AT131" s="138" t="s">
        <v>71</v>
      </c>
      <c r="AU131" s="138" t="s">
        <v>79</v>
      </c>
      <c r="AY131" s="131" t="s">
        <v>120</v>
      </c>
      <c r="BK131" s="139">
        <f>SUM(BK132:BK145)</f>
        <v>0</v>
      </c>
    </row>
    <row r="132" spans="2:65" s="31" customFormat="1" ht="16.5" customHeight="1">
      <c r="B132" s="142"/>
      <c r="C132" s="143" t="s">
        <v>79</v>
      </c>
      <c r="D132" s="143" t="s">
        <v>123</v>
      </c>
      <c r="E132" s="144" t="s">
        <v>124</v>
      </c>
      <c r="F132" s="145" t="s">
        <v>125</v>
      </c>
      <c r="G132" s="146" t="s">
        <v>126</v>
      </c>
      <c r="H132" s="147">
        <v>9</v>
      </c>
      <c r="I132" s="148"/>
      <c r="J132" s="149">
        <f t="shared" ref="J132:J145" si="0">ROUND(I132*H132,1)</f>
        <v>0</v>
      </c>
      <c r="K132" s="150"/>
      <c r="L132" s="32"/>
      <c r="M132" s="151"/>
      <c r="N132" s="152" t="s">
        <v>36</v>
      </c>
      <c r="P132" s="153">
        <f t="shared" ref="P132:P145" si="1">O132*H132</f>
        <v>0</v>
      </c>
      <c r="Q132" s="153">
        <v>0</v>
      </c>
      <c r="R132" s="153">
        <f t="shared" ref="R132:R145" si="2">Q132*H132</f>
        <v>0</v>
      </c>
      <c r="S132" s="153">
        <v>1.4919999999999999E-2</v>
      </c>
      <c r="T132" s="153">
        <f t="shared" ref="T132:T145" si="3">S132*H132</f>
        <v>0.13427999999999998</v>
      </c>
      <c r="U132" s="154"/>
      <c r="AR132" s="155" t="s">
        <v>127</v>
      </c>
      <c r="AT132" s="155" t="s">
        <v>123</v>
      </c>
      <c r="AU132" s="155" t="s">
        <v>81</v>
      </c>
      <c r="AY132" s="16" t="s">
        <v>120</v>
      </c>
      <c r="BE132" s="156">
        <f t="shared" ref="BE132:BE145" si="4">IF(N132="základní",J132,0)</f>
        <v>0</v>
      </c>
      <c r="BF132" s="156">
        <f t="shared" ref="BF132:BF145" si="5">IF(N132="snížená",J132,0)</f>
        <v>0</v>
      </c>
      <c r="BG132" s="156">
        <f t="shared" ref="BG132:BG145" si="6">IF(N132="zákl. přenesená",J132,0)</f>
        <v>0</v>
      </c>
      <c r="BH132" s="156">
        <f t="shared" ref="BH132:BH145" si="7">IF(N132="sníž. přenesená",J132,0)</f>
        <v>0</v>
      </c>
      <c r="BI132" s="156">
        <f t="shared" ref="BI132:BI145" si="8">IF(N132="nulová",J132,0)</f>
        <v>0</v>
      </c>
      <c r="BJ132" s="16" t="s">
        <v>79</v>
      </c>
      <c r="BK132" s="156">
        <f t="shared" ref="BK132:BK145" si="9">ROUND(I132*H132,1)</f>
        <v>0</v>
      </c>
      <c r="BL132" s="16" t="s">
        <v>127</v>
      </c>
      <c r="BM132" s="155" t="s">
        <v>81</v>
      </c>
    </row>
    <row r="133" spans="2:65" s="31" customFormat="1" ht="16.5" customHeight="1">
      <c r="B133" s="142"/>
      <c r="C133" s="143" t="s">
        <v>81</v>
      </c>
      <c r="D133" s="143" t="s">
        <v>123</v>
      </c>
      <c r="E133" s="144" t="s">
        <v>128</v>
      </c>
      <c r="F133" s="145" t="s">
        <v>129</v>
      </c>
      <c r="G133" s="146" t="s">
        <v>126</v>
      </c>
      <c r="H133" s="147">
        <v>12</v>
      </c>
      <c r="I133" s="148"/>
      <c r="J133" s="149">
        <f t="shared" si="0"/>
        <v>0</v>
      </c>
      <c r="K133" s="150"/>
      <c r="L133" s="32"/>
      <c r="M133" s="151"/>
      <c r="N133" s="152" t="s">
        <v>36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2.0999999999999999E-3</v>
      </c>
      <c r="T133" s="153">
        <f t="shared" si="3"/>
        <v>2.52E-2</v>
      </c>
      <c r="U133" s="154"/>
      <c r="AR133" s="155" t="s">
        <v>127</v>
      </c>
      <c r="AT133" s="155" t="s">
        <v>123</v>
      </c>
      <c r="AU133" s="155" t="s">
        <v>81</v>
      </c>
      <c r="AY133" s="16" t="s">
        <v>120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6" t="s">
        <v>79</v>
      </c>
      <c r="BK133" s="156">
        <f t="shared" si="9"/>
        <v>0</v>
      </c>
      <c r="BL133" s="16" t="s">
        <v>127</v>
      </c>
      <c r="BM133" s="155" t="s">
        <v>130</v>
      </c>
    </row>
    <row r="134" spans="2:65" s="31" customFormat="1" ht="16.5" customHeight="1">
      <c r="B134" s="142"/>
      <c r="C134" s="143" t="s">
        <v>131</v>
      </c>
      <c r="D134" s="143" t="s">
        <v>123</v>
      </c>
      <c r="E134" s="144" t="s">
        <v>132</v>
      </c>
      <c r="F134" s="145" t="s">
        <v>133</v>
      </c>
      <c r="G134" s="146" t="s">
        <v>134</v>
      </c>
      <c r="H134" s="147">
        <v>2</v>
      </c>
      <c r="I134" s="148"/>
      <c r="J134" s="149">
        <f t="shared" si="0"/>
        <v>0</v>
      </c>
      <c r="K134" s="150"/>
      <c r="L134" s="32"/>
      <c r="M134" s="151"/>
      <c r="N134" s="152" t="s">
        <v>36</v>
      </c>
      <c r="P134" s="153">
        <f t="shared" si="1"/>
        <v>0</v>
      </c>
      <c r="Q134" s="153">
        <v>5.0319999999999998E-4</v>
      </c>
      <c r="R134" s="153">
        <f t="shared" si="2"/>
        <v>1.0064E-3</v>
      </c>
      <c r="S134" s="153">
        <v>0</v>
      </c>
      <c r="T134" s="153">
        <f t="shared" si="3"/>
        <v>0</v>
      </c>
      <c r="U134" s="154"/>
      <c r="AR134" s="155" t="s">
        <v>127</v>
      </c>
      <c r="AT134" s="155" t="s">
        <v>123</v>
      </c>
      <c r="AU134" s="155" t="s">
        <v>81</v>
      </c>
      <c r="AY134" s="16" t="s">
        <v>120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6" t="s">
        <v>79</v>
      </c>
      <c r="BK134" s="156">
        <f t="shared" si="9"/>
        <v>0</v>
      </c>
      <c r="BL134" s="16" t="s">
        <v>127</v>
      </c>
      <c r="BM134" s="155" t="s">
        <v>135</v>
      </c>
    </row>
    <row r="135" spans="2:65" s="31" customFormat="1" ht="16.5" customHeight="1">
      <c r="B135" s="142"/>
      <c r="C135" s="143" t="s">
        <v>130</v>
      </c>
      <c r="D135" s="143" t="s">
        <v>123</v>
      </c>
      <c r="E135" s="144" t="s">
        <v>136</v>
      </c>
      <c r="F135" s="145" t="s">
        <v>137</v>
      </c>
      <c r="G135" s="146" t="s">
        <v>134</v>
      </c>
      <c r="H135" s="147">
        <v>1</v>
      </c>
      <c r="I135" s="148"/>
      <c r="J135" s="149">
        <f t="shared" si="0"/>
        <v>0</v>
      </c>
      <c r="K135" s="150"/>
      <c r="L135" s="32"/>
      <c r="M135" s="151"/>
      <c r="N135" s="152" t="s">
        <v>36</v>
      </c>
      <c r="P135" s="153">
        <f t="shared" si="1"/>
        <v>0</v>
      </c>
      <c r="Q135" s="153">
        <v>1.7945999999999999E-3</v>
      </c>
      <c r="R135" s="153">
        <f t="shared" si="2"/>
        <v>1.7945999999999999E-3</v>
      </c>
      <c r="S135" s="153">
        <v>0</v>
      </c>
      <c r="T135" s="153">
        <f t="shared" si="3"/>
        <v>0</v>
      </c>
      <c r="U135" s="154"/>
      <c r="AR135" s="155" t="s">
        <v>127</v>
      </c>
      <c r="AT135" s="155" t="s">
        <v>123</v>
      </c>
      <c r="AU135" s="155" t="s">
        <v>81</v>
      </c>
      <c r="AY135" s="16" t="s">
        <v>120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6" t="s">
        <v>79</v>
      </c>
      <c r="BK135" s="156">
        <f t="shared" si="9"/>
        <v>0</v>
      </c>
      <c r="BL135" s="16" t="s">
        <v>127</v>
      </c>
      <c r="BM135" s="155" t="s">
        <v>138</v>
      </c>
    </row>
    <row r="136" spans="2:65" s="31" customFormat="1" ht="21.75" customHeight="1">
      <c r="B136" s="142"/>
      <c r="C136" s="143" t="s">
        <v>139</v>
      </c>
      <c r="D136" s="143" t="s">
        <v>123</v>
      </c>
      <c r="E136" s="144" t="s">
        <v>140</v>
      </c>
      <c r="F136" s="145" t="s">
        <v>141</v>
      </c>
      <c r="G136" s="146" t="s">
        <v>126</v>
      </c>
      <c r="H136" s="147">
        <v>7</v>
      </c>
      <c r="I136" s="148"/>
      <c r="J136" s="149">
        <f t="shared" si="0"/>
        <v>0</v>
      </c>
      <c r="K136" s="150"/>
      <c r="L136" s="32"/>
      <c r="M136" s="151"/>
      <c r="N136" s="152" t="s">
        <v>36</v>
      </c>
      <c r="P136" s="153">
        <f t="shared" si="1"/>
        <v>0</v>
      </c>
      <c r="Q136" s="153">
        <v>4.3110000000000002E-4</v>
      </c>
      <c r="R136" s="153">
        <f t="shared" si="2"/>
        <v>3.0176999999999999E-3</v>
      </c>
      <c r="S136" s="153">
        <v>0</v>
      </c>
      <c r="T136" s="153">
        <f t="shared" si="3"/>
        <v>0</v>
      </c>
      <c r="U136" s="154"/>
      <c r="AR136" s="155" t="s">
        <v>127</v>
      </c>
      <c r="AT136" s="155" t="s">
        <v>123</v>
      </c>
      <c r="AU136" s="155" t="s">
        <v>81</v>
      </c>
      <c r="AY136" s="16" t="s">
        <v>120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6" t="s">
        <v>79</v>
      </c>
      <c r="BK136" s="156">
        <f t="shared" si="9"/>
        <v>0</v>
      </c>
      <c r="BL136" s="16" t="s">
        <v>127</v>
      </c>
      <c r="BM136" s="155" t="s">
        <v>142</v>
      </c>
    </row>
    <row r="137" spans="2:65" s="31" customFormat="1" ht="21.75" customHeight="1">
      <c r="B137" s="142"/>
      <c r="C137" s="143" t="s">
        <v>135</v>
      </c>
      <c r="D137" s="143" t="s">
        <v>123</v>
      </c>
      <c r="E137" s="144" t="s">
        <v>143</v>
      </c>
      <c r="F137" s="145" t="s">
        <v>144</v>
      </c>
      <c r="G137" s="146" t="s">
        <v>126</v>
      </c>
      <c r="H137" s="147">
        <v>5</v>
      </c>
      <c r="I137" s="148"/>
      <c r="J137" s="149">
        <f t="shared" si="0"/>
        <v>0</v>
      </c>
      <c r="K137" s="150"/>
      <c r="L137" s="32"/>
      <c r="M137" s="151"/>
      <c r="N137" s="152" t="s">
        <v>36</v>
      </c>
      <c r="P137" s="153">
        <f t="shared" si="1"/>
        <v>0</v>
      </c>
      <c r="Q137" s="153">
        <v>4.9569999999999996E-4</v>
      </c>
      <c r="R137" s="153">
        <f t="shared" si="2"/>
        <v>2.4784999999999998E-3</v>
      </c>
      <c r="S137" s="153">
        <v>0</v>
      </c>
      <c r="T137" s="153">
        <f t="shared" si="3"/>
        <v>0</v>
      </c>
      <c r="U137" s="154"/>
      <c r="AR137" s="155" t="s">
        <v>127</v>
      </c>
      <c r="AT137" s="155" t="s">
        <v>123</v>
      </c>
      <c r="AU137" s="155" t="s">
        <v>81</v>
      </c>
      <c r="AY137" s="16" t="s">
        <v>120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6" t="s">
        <v>79</v>
      </c>
      <c r="BK137" s="156">
        <f t="shared" si="9"/>
        <v>0</v>
      </c>
      <c r="BL137" s="16" t="s">
        <v>127</v>
      </c>
      <c r="BM137" s="155" t="s">
        <v>7</v>
      </c>
    </row>
    <row r="138" spans="2:65" s="31" customFormat="1" ht="21.75" customHeight="1">
      <c r="B138" s="142"/>
      <c r="C138" s="143" t="s">
        <v>145</v>
      </c>
      <c r="D138" s="143" t="s">
        <v>123</v>
      </c>
      <c r="E138" s="144" t="s">
        <v>146</v>
      </c>
      <c r="F138" s="145" t="s">
        <v>147</v>
      </c>
      <c r="G138" s="146" t="s">
        <v>126</v>
      </c>
      <c r="H138" s="147">
        <v>9</v>
      </c>
      <c r="I138" s="148"/>
      <c r="J138" s="149">
        <f t="shared" si="0"/>
        <v>0</v>
      </c>
      <c r="K138" s="150"/>
      <c r="L138" s="32"/>
      <c r="M138" s="151"/>
      <c r="N138" s="152" t="s">
        <v>36</v>
      </c>
      <c r="P138" s="153">
        <f t="shared" si="1"/>
        <v>0</v>
      </c>
      <c r="Q138" s="153">
        <v>1.5257999999999999E-3</v>
      </c>
      <c r="R138" s="153">
        <f t="shared" si="2"/>
        <v>1.37322E-2</v>
      </c>
      <c r="S138" s="153">
        <v>0</v>
      </c>
      <c r="T138" s="153">
        <f t="shared" si="3"/>
        <v>0</v>
      </c>
      <c r="U138" s="154"/>
      <c r="AR138" s="155" t="s">
        <v>127</v>
      </c>
      <c r="AT138" s="155" t="s">
        <v>123</v>
      </c>
      <c r="AU138" s="155" t="s">
        <v>81</v>
      </c>
      <c r="AY138" s="16" t="s">
        <v>120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6" t="s">
        <v>79</v>
      </c>
      <c r="BK138" s="156">
        <f t="shared" si="9"/>
        <v>0</v>
      </c>
      <c r="BL138" s="16" t="s">
        <v>127</v>
      </c>
      <c r="BM138" s="155" t="s">
        <v>148</v>
      </c>
    </row>
    <row r="139" spans="2:65" s="31" customFormat="1" ht="16.5" customHeight="1">
      <c r="B139" s="142"/>
      <c r="C139" s="143" t="s">
        <v>138</v>
      </c>
      <c r="D139" s="143" t="s">
        <v>123</v>
      </c>
      <c r="E139" s="144" t="s">
        <v>149</v>
      </c>
      <c r="F139" s="145" t="s">
        <v>150</v>
      </c>
      <c r="G139" s="146" t="s">
        <v>134</v>
      </c>
      <c r="H139" s="147">
        <v>2</v>
      </c>
      <c r="I139" s="148"/>
      <c r="J139" s="149">
        <f t="shared" si="0"/>
        <v>0</v>
      </c>
      <c r="K139" s="150"/>
      <c r="L139" s="32"/>
      <c r="M139" s="151"/>
      <c r="N139" s="152" t="s">
        <v>36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3">
        <f t="shared" si="3"/>
        <v>0</v>
      </c>
      <c r="U139" s="154"/>
      <c r="AR139" s="155" t="s">
        <v>127</v>
      </c>
      <c r="AT139" s="155" t="s">
        <v>123</v>
      </c>
      <c r="AU139" s="155" t="s">
        <v>81</v>
      </c>
      <c r="AY139" s="16" t="s">
        <v>120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6" t="s">
        <v>79</v>
      </c>
      <c r="BK139" s="156">
        <f t="shared" si="9"/>
        <v>0</v>
      </c>
      <c r="BL139" s="16" t="s">
        <v>127</v>
      </c>
      <c r="BM139" s="155" t="s">
        <v>127</v>
      </c>
    </row>
    <row r="140" spans="2:65" s="31" customFormat="1" ht="21.75" customHeight="1">
      <c r="B140" s="142"/>
      <c r="C140" s="143" t="s">
        <v>151</v>
      </c>
      <c r="D140" s="143" t="s">
        <v>123</v>
      </c>
      <c r="E140" s="144" t="s">
        <v>155</v>
      </c>
      <c r="F140" s="145" t="s">
        <v>156</v>
      </c>
      <c r="G140" s="146" t="s">
        <v>134</v>
      </c>
      <c r="H140" s="147">
        <v>3</v>
      </c>
      <c r="I140" s="148"/>
      <c r="J140" s="149">
        <f t="shared" si="0"/>
        <v>0</v>
      </c>
      <c r="K140" s="150"/>
      <c r="L140" s="32"/>
      <c r="M140" s="151"/>
      <c r="N140" s="152" t="s">
        <v>36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3">
        <f t="shared" si="3"/>
        <v>0</v>
      </c>
      <c r="U140" s="154"/>
      <c r="AR140" s="155" t="s">
        <v>127</v>
      </c>
      <c r="AT140" s="155" t="s">
        <v>123</v>
      </c>
      <c r="AU140" s="155" t="s">
        <v>81</v>
      </c>
      <c r="AY140" s="16" t="s">
        <v>120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6" t="s">
        <v>79</v>
      </c>
      <c r="BK140" s="156">
        <f t="shared" si="9"/>
        <v>0</v>
      </c>
      <c r="BL140" s="16" t="s">
        <v>127</v>
      </c>
      <c r="BM140" s="155" t="s">
        <v>154</v>
      </c>
    </row>
    <row r="141" spans="2:65" s="31" customFormat="1" ht="21.75" customHeight="1">
      <c r="B141" s="142"/>
      <c r="C141" s="143" t="s">
        <v>142</v>
      </c>
      <c r="D141" s="143" t="s">
        <v>123</v>
      </c>
      <c r="E141" s="144" t="s">
        <v>159</v>
      </c>
      <c r="F141" s="145" t="s">
        <v>160</v>
      </c>
      <c r="G141" s="146" t="s">
        <v>134</v>
      </c>
      <c r="H141" s="147">
        <v>2</v>
      </c>
      <c r="I141" s="148"/>
      <c r="J141" s="149">
        <f t="shared" si="0"/>
        <v>0</v>
      </c>
      <c r="K141" s="150"/>
      <c r="L141" s="32"/>
      <c r="M141" s="151"/>
      <c r="N141" s="152" t="s">
        <v>36</v>
      </c>
      <c r="P141" s="153">
        <f t="shared" si="1"/>
        <v>0</v>
      </c>
      <c r="Q141" s="153">
        <v>9.2000000000000003E-4</v>
      </c>
      <c r="R141" s="153">
        <f t="shared" si="2"/>
        <v>1.8400000000000001E-3</v>
      </c>
      <c r="S141" s="153">
        <v>0</v>
      </c>
      <c r="T141" s="153">
        <f t="shared" si="3"/>
        <v>0</v>
      </c>
      <c r="U141" s="154"/>
      <c r="AR141" s="155" t="s">
        <v>127</v>
      </c>
      <c r="AT141" s="155" t="s">
        <v>123</v>
      </c>
      <c r="AU141" s="155" t="s">
        <v>81</v>
      </c>
      <c r="AY141" s="16" t="s">
        <v>120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6" t="s">
        <v>79</v>
      </c>
      <c r="BK141" s="156">
        <f t="shared" si="9"/>
        <v>0</v>
      </c>
      <c r="BL141" s="16" t="s">
        <v>127</v>
      </c>
      <c r="BM141" s="155" t="s">
        <v>157</v>
      </c>
    </row>
    <row r="142" spans="2:65" s="31" customFormat="1" ht="24.2" customHeight="1">
      <c r="B142" s="142"/>
      <c r="C142" s="143" t="s">
        <v>158</v>
      </c>
      <c r="D142" s="143" t="s">
        <v>123</v>
      </c>
      <c r="E142" s="144" t="s">
        <v>162</v>
      </c>
      <c r="F142" s="145" t="s">
        <v>163</v>
      </c>
      <c r="G142" s="146" t="s">
        <v>134</v>
      </c>
      <c r="H142" s="147">
        <v>1</v>
      </c>
      <c r="I142" s="148"/>
      <c r="J142" s="149">
        <f t="shared" si="0"/>
        <v>0</v>
      </c>
      <c r="K142" s="150"/>
      <c r="L142" s="32"/>
      <c r="M142" s="151"/>
      <c r="N142" s="152" t="s">
        <v>36</v>
      </c>
      <c r="P142" s="153">
        <f t="shared" si="1"/>
        <v>0</v>
      </c>
      <c r="Q142" s="153">
        <v>6.9999999999999994E-5</v>
      </c>
      <c r="R142" s="153">
        <f t="shared" si="2"/>
        <v>6.9999999999999994E-5</v>
      </c>
      <c r="S142" s="153">
        <v>0</v>
      </c>
      <c r="T142" s="153">
        <f t="shared" si="3"/>
        <v>0</v>
      </c>
      <c r="U142" s="154"/>
      <c r="AR142" s="155" t="s">
        <v>127</v>
      </c>
      <c r="AT142" s="155" t="s">
        <v>123</v>
      </c>
      <c r="AU142" s="155" t="s">
        <v>81</v>
      </c>
      <c r="AY142" s="16" t="s">
        <v>120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6" t="s">
        <v>79</v>
      </c>
      <c r="BK142" s="156">
        <f t="shared" si="9"/>
        <v>0</v>
      </c>
      <c r="BL142" s="16" t="s">
        <v>127</v>
      </c>
      <c r="BM142" s="155" t="s">
        <v>161</v>
      </c>
    </row>
    <row r="143" spans="2:65" s="31" customFormat="1" ht="21.75" customHeight="1">
      <c r="B143" s="142"/>
      <c r="C143" s="143" t="s">
        <v>7</v>
      </c>
      <c r="D143" s="143" t="s">
        <v>123</v>
      </c>
      <c r="E143" s="144" t="s">
        <v>166</v>
      </c>
      <c r="F143" s="145" t="s">
        <v>167</v>
      </c>
      <c r="G143" s="146" t="s">
        <v>126</v>
      </c>
      <c r="H143" s="147">
        <v>16</v>
      </c>
      <c r="I143" s="148"/>
      <c r="J143" s="149">
        <f t="shared" si="0"/>
        <v>0</v>
      </c>
      <c r="K143" s="150"/>
      <c r="L143" s="32"/>
      <c r="M143" s="151"/>
      <c r="N143" s="152" t="s">
        <v>36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3">
        <f t="shared" si="3"/>
        <v>0</v>
      </c>
      <c r="U143" s="154"/>
      <c r="AR143" s="155" t="s">
        <v>127</v>
      </c>
      <c r="AT143" s="155" t="s">
        <v>123</v>
      </c>
      <c r="AU143" s="155" t="s">
        <v>81</v>
      </c>
      <c r="AY143" s="16" t="s">
        <v>120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6" t="s">
        <v>79</v>
      </c>
      <c r="BK143" s="156">
        <f t="shared" si="9"/>
        <v>0</v>
      </c>
      <c r="BL143" s="16" t="s">
        <v>127</v>
      </c>
      <c r="BM143" s="155" t="s">
        <v>164</v>
      </c>
    </row>
    <row r="144" spans="2:65" s="31" customFormat="1" ht="16.5" customHeight="1">
      <c r="B144" s="142"/>
      <c r="C144" s="143" t="s">
        <v>165</v>
      </c>
      <c r="D144" s="143" t="s">
        <v>123</v>
      </c>
      <c r="E144" s="144" t="s">
        <v>169</v>
      </c>
      <c r="F144" s="145" t="s">
        <v>170</v>
      </c>
      <c r="G144" s="146" t="s">
        <v>126</v>
      </c>
      <c r="H144" s="147">
        <v>4</v>
      </c>
      <c r="I144" s="148"/>
      <c r="J144" s="149">
        <f t="shared" si="0"/>
        <v>0</v>
      </c>
      <c r="K144" s="150"/>
      <c r="L144" s="32"/>
      <c r="M144" s="151"/>
      <c r="N144" s="152" t="s">
        <v>36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3">
        <f t="shared" si="3"/>
        <v>0</v>
      </c>
      <c r="U144" s="154"/>
      <c r="AR144" s="155" t="s">
        <v>127</v>
      </c>
      <c r="AT144" s="155" t="s">
        <v>123</v>
      </c>
      <c r="AU144" s="155" t="s">
        <v>81</v>
      </c>
      <c r="AY144" s="16" t="s">
        <v>120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6" t="s">
        <v>79</v>
      </c>
      <c r="BK144" s="156">
        <f t="shared" si="9"/>
        <v>0</v>
      </c>
      <c r="BL144" s="16" t="s">
        <v>127</v>
      </c>
      <c r="BM144" s="155" t="s">
        <v>168</v>
      </c>
    </row>
    <row r="145" spans="2:65" s="31" customFormat="1" ht="24.2" customHeight="1">
      <c r="B145" s="142"/>
      <c r="C145" s="143" t="s">
        <v>148</v>
      </c>
      <c r="D145" s="143" t="s">
        <v>123</v>
      </c>
      <c r="E145" s="144" t="s">
        <v>173</v>
      </c>
      <c r="F145" s="145" t="s">
        <v>174</v>
      </c>
      <c r="G145" s="146" t="s">
        <v>175</v>
      </c>
      <c r="H145" s="157"/>
      <c r="I145" s="148"/>
      <c r="J145" s="149">
        <f t="shared" si="0"/>
        <v>0</v>
      </c>
      <c r="K145" s="150"/>
      <c r="L145" s="32"/>
      <c r="M145" s="151"/>
      <c r="N145" s="152" t="s">
        <v>36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3">
        <f t="shared" si="3"/>
        <v>0</v>
      </c>
      <c r="U145" s="154"/>
      <c r="AR145" s="155" t="s">
        <v>127</v>
      </c>
      <c r="AT145" s="155" t="s">
        <v>123</v>
      </c>
      <c r="AU145" s="155" t="s">
        <v>81</v>
      </c>
      <c r="AY145" s="16" t="s">
        <v>120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6" t="s">
        <v>79</v>
      </c>
      <c r="BK145" s="156">
        <f t="shared" si="9"/>
        <v>0</v>
      </c>
      <c r="BL145" s="16" t="s">
        <v>127</v>
      </c>
      <c r="BM145" s="155" t="s">
        <v>171</v>
      </c>
    </row>
    <row r="146" spans="2:65" s="129" customFormat="1" ht="22.9" customHeight="1">
      <c r="B146" s="130"/>
      <c r="D146" s="131" t="s">
        <v>71</v>
      </c>
      <c r="E146" s="140" t="s">
        <v>177</v>
      </c>
      <c r="F146" s="140" t="s">
        <v>178</v>
      </c>
      <c r="I146" s="133"/>
      <c r="J146" s="141">
        <f>BK146</f>
        <v>0</v>
      </c>
      <c r="L146" s="130"/>
      <c r="M146" s="135"/>
      <c r="P146" s="136">
        <f>SUM(P147:P162)</f>
        <v>0</v>
      </c>
      <c r="R146" s="136">
        <f>SUM(R147:R162)</f>
        <v>8.7862673000000002E-2</v>
      </c>
      <c r="T146" s="136">
        <f>SUM(T147:T162)</f>
        <v>7.1609999999999993E-2</v>
      </c>
      <c r="U146" s="137"/>
      <c r="AR146" s="131" t="s">
        <v>81</v>
      </c>
      <c r="AT146" s="138" t="s">
        <v>71</v>
      </c>
      <c r="AU146" s="138" t="s">
        <v>79</v>
      </c>
      <c r="AY146" s="131" t="s">
        <v>120</v>
      </c>
      <c r="BK146" s="139">
        <f>SUM(BK147:BK162)</f>
        <v>0</v>
      </c>
    </row>
    <row r="147" spans="2:65" s="31" customFormat="1" ht="16.5" customHeight="1">
      <c r="B147" s="142"/>
      <c r="C147" s="143" t="s">
        <v>172</v>
      </c>
      <c r="D147" s="143" t="s">
        <v>123</v>
      </c>
      <c r="E147" s="144" t="s">
        <v>179</v>
      </c>
      <c r="F147" s="145" t="s">
        <v>180</v>
      </c>
      <c r="G147" s="146" t="s">
        <v>126</v>
      </c>
      <c r="H147" s="147">
        <v>33</v>
      </c>
      <c r="I147" s="148"/>
      <c r="J147" s="149">
        <f t="shared" ref="J147:J162" si="10">ROUND(I147*H147,1)</f>
        <v>0</v>
      </c>
      <c r="K147" s="150"/>
      <c r="L147" s="32"/>
      <c r="M147" s="151"/>
      <c r="N147" s="152" t="s">
        <v>36</v>
      </c>
      <c r="P147" s="153">
        <f t="shared" ref="P147:P162" si="11">O147*H147</f>
        <v>0</v>
      </c>
      <c r="Q147" s="153">
        <v>0</v>
      </c>
      <c r="R147" s="153">
        <f t="shared" ref="R147:R162" si="12">Q147*H147</f>
        <v>0</v>
      </c>
      <c r="S147" s="153">
        <v>2.1299999999999999E-3</v>
      </c>
      <c r="T147" s="153">
        <f t="shared" ref="T147:T162" si="13">S147*H147</f>
        <v>7.0289999999999991E-2</v>
      </c>
      <c r="U147" s="154"/>
      <c r="AR147" s="155" t="s">
        <v>127</v>
      </c>
      <c r="AT147" s="155" t="s">
        <v>123</v>
      </c>
      <c r="AU147" s="155" t="s">
        <v>81</v>
      </c>
      <c r="AY147" s="16" t="s">
        <v>120</v>
      </c>
      <c r="BE147" s="156">
        <f t="shared" ref="BE147:BE162" si="14">IF(N147="základní",J147,0)</f>
        <v>0</v>
      </c>
      <c r="BF147" s="156">
        <f t="shared" ref="BF147:BF162" si="15">IF(N147="snížená",J147,0)</f>
        <v>0</v>
      </c>
      <c r="BG147" s="156">
        <f t="shared" ref="BG147:BG162" si="16">IF(N147="zákl. přenesená",J147,0)</f>
        <v>0</v>
      </c>
      <c r="BH147" s="156">
        <f t="shared" ref="BH147:BH162" si="17">IF(N147="sníž. přenesená",J147,0)</f>
        <v>0</v>
      </c>
      <c r="BI147" s="156">
        <f t="shared" ref="BI147:BI162" si="18">IF(N147="nulová",J147,0)</f>
        <v>0</v>
      </c>
      <c r="BJ147" s="16" t="s">
        <v>79</v>
      </c>
      <c r="BK147" s="156">
        <f t="shared" ref="BK147:BK162" si="19">ROUND(I147*H147,1)</f>
        <v>0</v>
      </c>
      <c r="BL147" s="16" t="s">
        <v>127</v>
      </c>
      <c r="BM147" s="155" t="s">
        <v>176</v>
      </c>
    </row>
    <row r="148" spans="2:65" s="31" customFormat="1" ht="16.5" customHeight="1">
      <c r="B148" s="142"/>
      <c r="C148" s="143" t="s">
        <v>127</v>
      </c>
      <c r="D148" s="143" t="s">
        <v>123</v>
      </c>
      <c r="E148" s="144" t="s">
        <v>183</v>
      </c>
      <c r="F148" s="145" t="s">
        <v>184</v>
      </c>
      <c r="G148" s="146" t="s">
        <v>134</v>
      </c>
      <c r="H148" s="147">
        <v>2</v>
      </c>
      <c r="I148" s="148"/>
      <c r="J148" s="149">
        <f t="shared" si="10"/>
        <v>0</v>
      </c>
      <c r="K148" s="150"/>
      <c r="L148" s="32"/>
      <c r="M148" s="151"/>
      <c r="N148" s="152" t="s">
        <v>36</v>
      </c>
      <c r="P148" s="153">
        <f t="shared" si="11"/>
        <v>0</v>
      </c>
      <c r="Q148" s="153">
        <v>6.2385999999999995E-4</v>
      </c>
      <c r="R148" s="153">
        <f t="shared" si="12"/>
        <v>1.2477199999999999E-3</v>
      </c>
      <c r="S148" s="153">
        <v>0</v>
      </c>
      <c r="T148" s="153">
        <f t="shared" si="13"/>
        <v>0</v>
      </c>
      <c r="U148" s="154"/>
      <c r="AR148" s="155" t="s">
        <v>127</v>
      </c>
      <c r="AT148" s="155" t="s">
        <v>123</v>
      </c>
      <c r="AU148" s="155" t="s">
        <v>81</v>
      </c>
      <c r="AY148" s="16" t="s">
        <v>120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6" t="s">
        <v>79</v>
      </c>
      <c r="BK148" s="156">
        <f t="shared" si="19"/>
        <v>0</v>
      </c>
      <c r="BL148" s="16" t="s">
        <v>127</v>
      </c>
      <c r="BM148" s="155" t="s">
        <v>181</v>
      </c>
    </row>
    <row r="149" spans="2:65" s="31" customFormat="1" ht="16.5" customHeight="1">
      <c r="B149" s="142"/>
      <c r="C149" s="143" t="s">
        <v>182</v>
      </c>
      <c r="D149" s="143" t="s">
        <v>123</v>
      </c>
      <c r="E149" s="144" t="s">
        <v>186</v>
      </c>
      <c r="F149" s="145" t="s">
        <v>187</v>
      </c>
      <c r="G149" s="146" t="s">
        <v>134</v>
      </c>
      <c r="H149" s="147">
        <v>4</v>
      </c>
      <c r="I149" s="148"/>
      <c r="J149" s="149">
        <f t="shared" si="10"/>
        <v>0</v>
      </c>
      <c r="K149" s="150"/>
      <c r="L149" s="32"/>
      <c r="M149" s="151"/>
      <c r="N149" s="152" t="s">
        <v>36</v>
      </c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3">
        <f t="shared" si="13"/>
        <v>0</v>
      </c>
      <c r="U149" s="154"/>
      <c r="AR149" s="155" t="s">
        <v>127</v>
      </c>
      <c r="AT149" s="155" t="s">
        <v>123</v>
      </c>
      <c r="AU149" s="155" t="s">
        <v>81</v>
      </c>
      <c r="AY149" s="16" t="s">
        <v>120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6" t="s">
        <v>79</v>
      </c>
      <c r="BK149" s="156">
        <f t="shared" si="19"/>
        <v>0</v>
      </c>
      <c r="BL149" s="16" t="s">
        <v>127</v>
      </c>
      <c r="BM149" s="155" t="s">
        <v>185</v>
      </c>
    </row>
    <row r="150" spans="2:65" s="31" customFormat="1" ht="16.5" customHeight="1">
      <c r="B150" s="142"/>
      <c r="C150" s="143" t="s">
        <v>154</v>
      </c>
      <c r="D150" s="143" t="s">
        <v>123</v>
      </c>
      <c r="E150" s="144" t="s">
        <v>190</v>
      </c>
      <c r="F150" s="145" t="s">
        <v>191</v>
      </c>
      <c r="G150" s="146" t="s">
        <v>134</v>
      </c>
      <c r="H150" s="147">
        <v>2</v>
      </c>
      <c r="I150" s="148"/>
      <c r="J150" s="149">
        <f t="shared" si="10"/>
        <v>0</v>
      </c>
      <c r="K150" s="150"/>
      <c r="L150" s="32"/>
      <c r="M150" s="151"/>
      <c r="N150" s="152" t="s">
        <v>36</v>
      </c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3">
        <f t="shared" si="13"/>
        <v>0</v>
      </c>
      <c r="U150" s="154"/>
      <c r="AR150" s="155" t="s">
        <v>127</v>
      </c>
      <c r="AT150" s="155" t="s">
        <v>123</v>
      </c>
      <c r="AU150" s="155" t="s">
        <v>81</v>
      </c>
      <c r="AY150" s="16" t="s">
        <v>120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6" t="s">
        <v>79</v>
      </c>
      <c r="BK150" s="156">
        <f t="shared" si="19"/>
        <v>0</v>
      </c>
      <c r="BL150" s="16" t="s">
        <v>127</v>
      </c>
      <c r="BM150" s="155" t="s">
        <v>188</v>
      </c>
    </row>
    <row r="151" spans="2:65" s="31" customFormat="1" ht="21.75" customHeight="1">
      <c r="B151" s="142"/>
      <c r="C151" s="143" t="s">
        <v>189</v>
      </c>
      <c r="D151" s="143" t="s">
        <v>123</v>
      </c>
      <c r="E151" s="144" t="s">
        <v>193</v>
      </c>
      <c r="F151" s="145" t="s">
        <v>194</v>
      </c>
      <c r="G151" s="146" t="s">
        <v>134</v>
      </c>
      <c r="H151" s="147">
        <v>2</v>
      </c>
      <c r="I151" s="148"/>
      <c r="J151" s="149">
        <f t="shared" si="10"/>
        <v>0</v>
      </c>
      <c r="K151" s="150"/>
      <c r="L151" s="32"/>
      <c r="M151" s="151"/>
      <c r="N151" s="152" t="s">
        <v>36</v>
      </c>
      <c r="P151" s="153">
        <f t="shared" si="11"/>
        <v>0</v>
      </c>
      <c r="Q151" s="153">
        <v>3.4E-5</v>
      </c>
      <c r="R151" s="153">
        <f t="shared" si="12"/>
        <v>6.7999999999999999E-5</v>
      </c>
      <c r="S151" s="153">
        <v>6.6E-4</v>
      </c>
      <c r="T151" s="153">
        <f t="shared" si="13"/>
        <v>1.32E-3</v>
      </c>
      <c r="U151" s="154"/>
      <c r="AR151" s="155" t="s">
        <v>127</v>
      </c>
      <c r="AT151" s="155" t="s">
        <v>123</v>
      </c>
      <c r="AU151" s="155" t="s">
        <v>81</v>
      </c>
      <c r="AY151" s="16" t="s">
        <v>120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6" t="s">
        <v>79</v>
      </c>
      <c r="BK151" s="156">
        <f t="shared" si="19"/>
        <v>0</v>
      </c>
      <c r="BL151" s="16" t="s">
        <v>127</v>
      </c>
      <c r="BM151" s="155" t="s">
        <v>192</v>
      </c>
    </row>
    <row r="152" spans="2:65" s="31" customFormat="1" ht="24.2" customHeight="1">
      <c r="B152" s="142"/>
      <c r="C152" s="143" t="s">
        <v>157</v>
      </c>
      <c r="D152" s="143" t="s">
        <v>123</v>
      </c>
      <c r="E152" s="144" t="s">
        <v>196</v>
      </c>
      <c r="F152" s="145" t="s">
        <v>197</v>
      </c>
      <c r="G152" s="146" t="s">
        <v>126</v>
      </c>
      <c r="H152" s="147">
        <v>25</v>
      </c>
      <c r="I152" s="148"/>
      <c r="J152" s="149">
        <f t="shared" si="10"/>
        <v>0</v>
      </c>
      <c r="K152" s="150"/>
      <c r="L152" s="32"/>
      <c r="M152" s="151"/>
      <c r="N152" s="152" t="s">
        <v>36</v>
      </c>
      <c r="P152" s="153">
        <f t="shared" si="11"/>
        <v>0</v>
      </c>
      <c r="Q152" s="153">
        <v>8.1375000000000002E-4</v>
      </c>
      <c r="R152" s="153">
        <f t="shared" si="12"/>
        <v>2.0343750000000001E-2</v>
      </c>
      <c r="S152" s="153">
        <v>0</v>
      </c>
      <c r="T152" s="153">
        <f t="shared" si="13"/>
        <v>0</v>
      </c>
      <c r="U152" s="154"/>
      <c r="AR152" s="155" t="s">
        <v>127</v>
      </c>
      <c r="AT152" s="155" t="s">
        <v>123</v>
      </c>
      <c r="AU152" s="155" t="s">
        <v>81</v>
      </c>
      <c r="AY152" s="16" t="s">
        <v>120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6" t="s">
        <v>79</v>
      </c>
      <c r="BK152" s="156">
        <f t="shared" si="19"/>
        <v>0</v>
      </c>
      <c r="BL152" s="16" t="s">
        <v>127</v>
      </c>
      <c r="BM152" s="155" t="s">
        <v>195</v>
      </c>
    </row>
    <row r="153" spans="2:65" s="31" customFormat="1" ht="24.2" customHeight="1">
      <c r="B153" s="142"/>
      <c r="C153" s="143" t="s">
        <v>6</v>
      </c>
      <c r="D153" s="143" t="s">
        <v>123</v>
      </c>
      <c r="E153" s="144" t="s">
        <v>199</v>
      </c>
      <c r="F153" s="145" t="s">
        <v>200</v>
      </c>
      <c r="G153" s="146" t="s">
        <v>126</v>
      </c>
      <c r="H153" s="147">
        <v>23</v>
      </c>
      <c r="I153" s="148"/>
      <c r="J153" s="149">
        <f t="shared" si="10"/>
        <v>0</v>
      </c>
      <c r="K153" s="150"/>
      <c r="L153" s="32"/>
      <c r="M153" s="151"/>
      <c r="N153" s="152" t="s">
        <v>36</v>
      </c>
      <c r="P153" s="153">
        <f t="shared" si="11"/>
        <v>0</v>
      </c>
      <c r="Q153" s="153">
        <v>1.18946E-3</v>
      </c>
      <c r="R153" s="153">
        <f t="shared" si="12"/>
        <v>2.7357579999999999E-2</v>
      </c>
      <c r="S153" s="153">
        <v>0</v>
      </c>
      <c r="T153" s="153">
        <f t="shared" si="13"/>
        <v>0</v>
      </c>
      <c r="U153" s="154"/>
      <c r="AR153" s="155" t="s">
        <v>127</v>
      </c>
      <c r="AT153" s="155" t="s">
        <v>123</v>
      </c>
      <c r="AU153" s="155" t="s">
        <v>81</v>
      </c>
      <c r="AY153" s="16" t="s">
        <v>120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6" t="s">
        <v>79</v>
      </c>
      <c r="BK153" s="156">
        <f t="shared" si="19"/>
        <v>0</v>
      </c>
      <c r="BL153" s="16" t="s">
        <v>127</v>
      </c>
      <c r="BM153" s="155" t="s">
        <v>198</v>
      </c>
    </row>
    <row r="154" spans="2:65" s="31" customFormat="1" ht="24.2" customHeight="1">
      <c r="B154" s="142"/>
      <c r="C154" s="143" t="s">
        <v>161</v>
      </c>
      <c r="D154" s="143" t="s">
        <v>123</v>
      </c>
      <c r="E154" s="144" t="s">
        <v>648</v>
      </c>
      <c r="F154" s="145" t="s">
        <v>649</v>
      </c>
      <c r="G154" s="146" t="s">
        <v>126</v>
      </c>
      <c r="H154" s="147">
        <v>10</v>
      </c>
      <c r="I154" s="148"/>
      <c r="J154" s="149">
        <f t="shared" si="10"/>
        <v>0</v>
      </c>
      <c r="K154" s="150"/>
      <c r="L154" s="32"/>
      <c r="M154" s="151"/>
      <c r="N154" s="152" t="s">
        <v>36</v>
      </c>
      <c r="P154" s="153">
        <f t="shared" si="11"/>
        <v>0</v>
      </c>
      <c r="Q154" s="153">
        <v>1.35717E-3</v>
      </c>
      <c r="R154" s="153">
        <f t="shared" si="12"/>
        <v>1.3571699999999999E-2</v>
      </c>
      <c r="S154" s="153">
        <v>0</v>
      </c>
      <c r="T154" s="153">
        <f t="shared" si="13"/>
        <v>0</v>
      </c>
      <c r="U154" s="154"/>
      <c r="AR154" s="155" t="s">
        <v>127</v>
      </c>
      <c r="AT154" s="155" t="s">
        <v>123</v>
      </c>
      <c r="AU154" s="155" t="s">
        <v>81</v>
      </c>
      <c r="AY154" s="16" t="s">
        <v>120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6" t="s">
        <v>79</v>
      </c>
      <c r="BK154" s="156">
        <f t="shared" si="19"/>
        <v>0</v>
      </c>
      <c r="BL154" s="16" t="s">
        <v>127</v>
      </c>
      <c r="BM154" s="155" t="s">
        <v>201</v>
      </c>
    </row>
    <row r="155" spans="2:65" s="31" customFormat="1" ht="33" customHeight="1">
      <c r="B155" s="142"/>
      <c r="C155" s="143" t="s">
        <v>202</v>
      </c>
      <c r="D155" s="143" t="s">
        <v>123</v>
      </c>
      <c r="E155" s="144" t="s">
        <v>203</v>
      </c>
      <c r="F155" s="145" t="s">
        <v>204</v>
      </c>
      <c r="G155" s="146" t="s">
        <v>126</v>
      </c>
      <c r="H155" s="147">
        <v>58</v>
      </c>
      <c r="I155" s="148"/>
      <c r="J155" s="149">
        <f t="shared" si="10"/>
        <v>0</v>
      </c>
      <c r="K155" s="150"/>
      <c r="L155" s="32"/>
      <c r="M155" s="151"/>
      <c r="N155" s="152" t="s">
        <v>36</v>
      </c>
      <c r="P155" s="153">
        <f t="shared" si="11"/>
        <v>0</v>
      </c>
      <c r="Q155" s="153">
        <v>1.6312E-4</v>
      </c>
      <c r="R155" s="153">
        <f t="shared" si="12"/>
        <v>9.4609599999999992E-3</v>
      </c>
      <c r="S155" s="153">
        <v>0</v>
      </c>
      <c r="T155" s="153">
        <f t="shared" si="13"/>
        <v>0</v>
      </c>
      <c r="U155" s="154"/>
      <c r="AR155" s="155" t="s">
        <v>127</v>
      </c>
      <c r="AT155" s="155" t="s">
        <v>123</v>
      </c>
      <c r="AU155" s="155" t="s">
        <v>81</v>
      </c>
      <c r="AY155" s="16" t="s">
        <v>120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6" t="s">
        <v>79</v>
      </c>
      <c r="BK155" s="156">
        <f t="shared" si="19"/>
        <v>0</v>
      </c>
      <c r="BL155" s="16" t="s">
        <v>127</v>
      </c>
      <c r="BM155" s="155" t="s">
        <v>205</v>
      </c>
    </row>
    <row r="156" spans="2:65" s="31" customFormat="1" ht="16.5" customHeight="1">
      <c r="B156" s="142"/>
      <c r="C156" s="143" t="s">
        <v>164</v>
      </c>
      <c r="D156" s="143" t="s">
        <v>123</v>
      </c>
      <c r="E156" s="144" t="s">
        <v>206</v>
      </c>
      <c r="F156" s="145" t="s">
        <v>207</v>
      </c>
      <c r="G156" s="146" t="s">
        <v>134</v>
      </c>
      <c r="H156" s="147">
        <v>7</v>
      </c>
      <c r="I156" s="148"/>
      <c r="J156" s="149">
        <f t="shared" si="10"/>
        <v>0</v>
      </c>
      <c r="K156" s="150"/>
      <c r="L156" s="32"/>
      <c r="M156" s="151"/>
      <c r="N156" s="152" t="s">
        <v>36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3">
        <f t="shared" si="13"/>
        <v>0</v>
      </c>
      <c r="U156" s="154"/>
      <c r="AR156" s="155" t="s">
        <v>127</v>
      </c>
      <c r="AT156" s="155" t="s">
        <v>123</v>
      </c>
      <c r="AU156" s="155" t="s">
        <v>81</v>
      </c>
      <c r="AY156" s="16" t="s">
        <v>120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6" t="s">
        <v>79</v>
      </c>
      <c r="BK156" s="156">
        <f t="shared" si="19"/>
        <v>0</v>
      </c>
      <c r="BL156" s="16" t="s">
        <v>127</v>
      </c>
      <c r="BM156" s="155" t="s">
        <v>208</v>
      </c>
    </row>
    <row r="157" spans="2:65" s="31" customFormat="1" ht="24.2" customHeight="1">
      <c r="B157" s="142"/>
      <c r="C157" s="143" t="s">
        <v>209</v>
      </c>
      <c r="D157" s="143" t="s">
        <v>123</v>
      </c>
      <c r="E157" s="144" t="s">
        <v>210</v>
      </c>
      <c r="F157" s="145" t="s">
        <v>211</v>
      </c>
      <c r="G157" s="146" t="s">
        <v>134</v>
      </c>
      <c r="H157" s="147">
        <v>2</v>
      </c>
      <c r="I157" s="148"/>
      <c r="J157" s="149">
        <f t="shared" si="10"/>
        <v>0</v>
      </c>
      <c r="K157" s="150"/>
      <c r="L157" s="32"/>
      <c r="M157" s="151"/>
      <c r="N157" s="152" t="s">
        <v>36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3">
        <f t="shared" si="13"/>
        <v>0</v>
      </c>
      <c r="U157" s="154"/>
      <c r="AR157" s="155" t="s">
        <v>127</v>
      </c>
      <c r="AT157" s="155" t="s">
        <v>123</v>
      </c>
      <c r="AU157" s="155" t="s">
        <v>81</v>
      </c>
      <c r="AY157" s="16" t="s">
        <v>120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6" t="s">
        <v>79</v>
      </c>
      <c r="BK157" s="156">
        <f t="shared" si="19"/>
        <v>0</v>
      </c>
      <c r="BL157" s="16" t="s">
        <v>127</v>
      </c>
      <c r="BM157" s="155" t="s">
        <v>212</v>
      </c>
    </row>
    <row r="158" spans="2:65" s="31" customFormat="1" ht="16.5" customHeight="1">
      <c r="B158" s="142"/>
      <c r="C158" s="143" t="s">
        <v>168</v>
      </c>
      <c r="D158" s="143" t="s">
        <v>123</v>
      </c>
      <c r="E158" s="144" t="s">
        <v>213</v>
      </c>
      <c r="F158" s="145" t="s">
        <v>214</v>
      </c>
      <c r="G158" s="146" t="s">
        <v>134</v>
      </c>
      <c r="H158" s="147">
        <v>2</v>
      </c>
      <c r="I158" s="148"/>
      <c r="J158" s="149">
        <f t="shared" si="10"/>
        <v>0</v>
      </c>
      <c r="K158" s="150"/>
      <c r="L158" s="32"/>
      <c r="M158" s="151"/>
      <c r="N158" s="152" t="s">
        <v>36</v>
      </c>
      <c r="P158" s="153">
        <f t="shared" si="11"/>
        <v>0</v>
      </c>
      <c r="Q158" s="153">
        <v>7.5600000000000005E-4</v>
      </c>
      <c r="R158" s="153">
        <f t="shared" si="12"/>
        <v>1.5120000000000001E-3</v>
      </c>
      <c r="S158" s="153">
        <v>0</v>
      </c>
      <c r="T158" s="153">
        <f t="shared" si="13"/>
        <v>0</v>
      </c>
      <c r="U158" s="154"/>
      <c r="AR158" s="155" t="s">
        <v>127</v>
      </c>
      <c r="AT158" s="155" t="s">
        <v>123</v>
      </c>
      <c r="AU158" s="155" t="s">
        <v>81</v>
      </c>
      <c r="AY158" s="16" t="s">
        <v>120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6" t="s">
        <v>79</v>
      </c>
      <c r="BK158" s="156">
        <f t="shared" si="19"/>
        <v>0</v>
      </c>
      <c r="BL158" s="16" t="s">
        <v>127</v>
      </c>
      <c r="BM158" s="155" t="s">
        <v>215</v>
      </c>
    </row>
    <row r="159" spans="2:65" s="31" customFormat="1" ht="16.5" customHeight="1">
      <c r="B159" s="142"/>
      <c r="C159" s="143" t="s">
        <v>216</v>
      </c>
      <c r="D159" s="143" t="s">
        <v>123</v>
      </c>
      <c r="E159" s="144" t="s">
        <v>220</v>
      </c>
      <c r="F159" s="145" t="s">
        <v>221</v>
      </c>
      <c r="G159" s="146" t="s">
        <v>134</v>
      </c>
      <c r="H159" s="147">
        <v>2</v>
      </c>
      <c r="I159" s="148"/>
      <c r="J159" s="149">
        <f t="shared" si="10"/>
        <v>0</v>
      </c>
      <c r="K159" s="150"/>
      <c r="L159" s="32"/>
      <c r="M159" s="151"/>
      <c r="N159" s="152" t="s">
        <v>36</v>
      </c>
      <c r="P159" s="153">
        <f t="shared" si="11"/>
        <v>0</v>
      </c>
      <c r="Q159" s="153">
        <v>1.3584999999999999E-3</v>
      </c>
      <c r="R159" s="153">
        <f t="shared" si="12"/>
        <v>2.7169999999999998E-3</v>
      </c>
      <c r="S159" s="153">
        <v>0</v>
      </c>
      <c r="T159" s="153">
        <f t="shared" si="13"/>
        <v>0</v>
      </c>
      <c r="U159" s="154"/>
      <c r="AR159" s="155" t="s">
        <v>127</v>
      </c>
      <c r="AT159" s="155" t="s">
        <v>123</v>
      </c>
      <c r="AU159" s="155" t="s">
        <v>81</v>
      </c>
      <c r="AY159" s="16" t="s">
        <v>120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6" t="s">
        <v>79</v>
      </c>
      <c r="BK159" s="156">
        <f t="shared" si="19"/>
        <v>0</v>
      </c>
      <c r="BL159" s="16" t="s">
        <v>127</v>
      </c>
      <c r="BM159" s="155" t="s">
        <v>219</v>
      </c>
    </row>
    <row r="160" spans="2:65" s="31" customFormat="1" ht="24.2" customHeight="1">
      <c r="B160" s="142"/>
      <c r="C160" s="143" t="s">
        <v>171</v>
      </c>
      <c r="D160" s="143" t="s">
        <v>123</v>
      </c>
      <c r="E160" s="144" t="s">
        <v>227</v>
      </c>
      <c r="F160" s="145" t="s">
        <v>228</v>
      </c>
      <c r="G160" s="146" t="s">
        <v>126</v>
      </c>
      <c r="H160" s="147">
        <v>58</v>
      </c>
      <c r="I160" s="148"/>
      <c r="J160" s="149">
        <f t="shared" si="10"/>
        <v>0</v>
      </c>
      <c r="K160" s="150"/>
      <c r="L160" s="32"/>
      <c r="M160" s="151"/>
      <c r="N160" s="152" t="s">
        <v>36</v>
      </c>
      <c r="P160" s="153">
        <f t="shared" si="11"/>
        <v>0</v>
      </c>
      <c r="Q160" s="153">
        <v>1.8972349999999999E-4</v>
      </c>
      <c r="R160" s="153">
        <f t="shared" si="12"/>
        <v>1.1003963E-2</v>
      </c>
      <c r="S160" s="153">
        <v>0</v>
      </c>
      <c r="T160" s="153">
        <f t="shared" si="13"/>
        <v>0</v>
      </c>
      <c r="U160" s="154"/>
      <c r="AR160" s="155" t="s">
        <v>127</v>
      </c>
      <c r="AT160" s="155" t="s">
        <v>123</v>
      </c>
      <c r="AU160" s="155" t="s">
        <v>81</v>
      </c>
      <c r="AY160" s="16" t="s">
        <v>120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6" t="s">
        <v>79</v>
      </c>
      <c r="BK160" s="156">
        <f t="shared" si="19"/>
        <v>0</v>
      </c>
      <c r="BL160" s="16" t="s">
        <v>127</v>
      </c>
      <c r="BM160" s="155" t="s">
        <v>222</v>
      </c>
    </row>
    <row r="161" spans="2:65" s="31" customFormat="1" ht="16.5" customHeight="1">
      <c r="B161" s="142"/>
      <c r="C161" s="143" t="s">
        <v>223</v>
      </c>
      <c r="D161" s="143" t="s">
        <v>123</v>
      </c>
      <c r="E161" s="144" t="s">
        <v>231</v>
      </c>
      <c r="F161" s="145" t="s">
        <v>232</v>
      </c>
      <c r="G161" s="146" t="s">
        <v>126</v>
      </c>
      <c r="H161" s="147">
        <v>58</v>
      </c>
      <c r="I161" s="148"/>
      <c r="J161" s="149">
        <f t="shared" si="10"/>
        <v>0</v>
      </c>
      <c r="K161" s="150"/>
      <c r="L161" s="32"/>
      <c r="M161" s="151"/>
      <c r="N161" s="152" t="s">
        <v>36</v>
      </c>
      <c r="P161" s="153">
        <f t="shared" si="11"/>
        <v>0</v>
      </c>
      <c r="Q161" s="153">
        <v>1.0000000000000001E-5</v>
      </c>
      <c r="R161" s="153">
        <f t="shared" si="12"/>
        <v>5.8E-4</v>
      </c>
      <c r="S161" s="153">
        <v>0</v>
      </c>
      <c r="T161" s="153">
        <f t="shared" si="13"/>
        <v>0</v>
      </c>
      <c r="U161" s="154"/>
      <c r="AR161" s="155" t="s">
        <v>127</v>
      </c>
      <c r="AT161" s="155" t="s">
        <v>123</v>
      </c>
      <c r="AU161" s="155" t="s">
        <v>81</v>
      </c>
      <c r="AY161" s="16" t="s">
        <v>120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6" t="s">
        <v>79</v>
      </c>
      <c r="BK161" s="156">
        <f t="shared" si="19"/>
        <v>0</v>
      </c>
      <c r="BL161" s="16" t="s">
        <v>127</v>
      </c>
      <c r="BM161" s="155" t="s">
        <v>226</v>
      </c>
    </row>
    <row r="162" spans="2:65" s="31" customFormat="1" ht="24.2" customHeight="1">
      <c r="B162" s="142"/>
      <c r="C162" s="143" t="s">
        <v>176</v>
      </c>
      <c r="D162" s="143" t="s">
        <v>123</v>
      </c>
      <c r="E162" s="144" t="s">
        <v>234</v>
      </c>
      <c r="F162" s="145" t="s">
        <v>235</v>
      </c>
      <c r="G162" s="146" t="s">
        <v>175</v>
      </c>
      <c r="H162" s="157"/>
      <c r="I162" s="148"/>
      <c r="J162" s="149">
        <f t="shared" si="10"/>
        <v>0</v>
      </c>
      <c r="K162" s="150"/>
      <c r="L162" s="32"/>
      <c r="M162" s="151"/>
      <c r="N162" s="152" t="s">
        <v>36</v>
      </c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3">
        <f t="shared" si="13"/>
        <v>0</v>
      </c>
      <c r="U162" s="154"/>
      <c r="AR162" s="155" t="s">
        <v>127</v>
      </c>
      <c r="AT162" s="155" t="s">
        <v>123</v>
      </c>
      <c r="AU162" s="155" t="s">
        <v>81</v>
      </c>
      <c r="AY162" s="16" t="s">
        <v>120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6" t="s">
        <v>79</v>
      </c>
      <c r="BK162" s="156">
        <f t="shared" si="19"/>
        <v>0</v>
      </c>
      <c r="BL162" s="16" t="s">
        <v>127</v>
      </c>
      <c r="BM162" s="155" t="s">
        <v>229</v>
      </c>
    </row>
    <row r="163" spans="2:65" s="129" customFormat="1" ht="22.9" customHeight="1">
      <c r="B163" s="130"/>
      <c r="D163" s="131" t="s">
        <v>71</v>
      </c>
      <c r="E163" s="140" t="s">
        <v>237</v>
      </c>
      <c r="F163" s="140" t="s">
        <v>238</v>
      </c>
      <c r="I163" s="133"/>
      <c r="J163" s="141">
        <f>BK163</f>
        <v>0</v>
      </c>
      <c r="L163" s="130"/>
      <c r="M163" s="135"/>
      <c r="P163" s="136">
        <f>SUM(P164:P184)</f>
        <v>0</v>
      </c>
      <c r="R163" s="136">
        <f>SUM(R164:R184)</f>
        <v>9.6147968000000004E-3</v>
      </c>
      <c r="T163" s="136">
        <f>SUM(T164:T184)</f>
        <v>0.11895</v>
      </c>
      <c r="U163" s="137"/>
      <c r="AR163" s="131" t="s">
        <v>81</v>
      </c>
      <c r="AT163" s="138" t="s">
        <v>71</v>
      </c>
      <c r="AU163" s="138" t="s">
        <v>79</v>
      </c>
      <c r="AY163" s="131" t="s">
        <v>120</v>
      </c>
      <c r="BK163" s="139">
        <f>SUM(BK164:BK184)</f>
        <v>0</v>
      </c>
    </row>
    <row r="164" spans="2:65" s="31" customFormat="1" ht="16.5" customHeight="1">
      <c r="B164" s="142"/>
      <c r="C164" s="143" t="s">
        <v>230</v>
      </c>
      <c r="D164" s="143" t="s">
        <v>123</v>
      </c>
      <c r="E164" s="144" t="s">
        <v>240</v>
      </c>
      <c r="F164" s="145" t="s">
        <v>241</v>
      </c>
      <c r="G164" s="146" t="s">
        <v>242</v>
      </c>
      <c r="H164" s="147">
        <v>3</v>
      </c>
      <c r="I164" s="148"/>
      <c r="J164" s="149">
        <f t="shared" ref="J164:J184" si="20">ROUND(I164*H164,1)</f>
        <v>0</v>
      </c>
      <c r="K164" s="150"/>
      <c r="L164" s="32"/>
      <c r="M164" s="151"/>
      <c r="N164" s="152" t="s">
        <v>36</v>
      </c>
      <c r="P164" s="153">
        <f t="shared" ref="P164:P184" si="21">O164*H164</f>
        <v>0</v>
      </c>
      <c r="Q164" s="153">
        <v>0</v>
      </c>
      <c r="R164" s="153">
        <f t="shared" ref="R164:R184" si="22">Q164*H164</f>
        <v>0</v>
      </c>
      <c r="S164" s="153">
        <v>1.933E-2</v>
      </c>
      <c r="T164" s="153">
        <f t="shared" ref="T164:T184" si="23">S164*H164</f>
        <v>5.799E-2</v>
      </c>
      <c r="U164" s="154"/>
      <c r="AR164" s="155" t="s">
        <v>127</v>
      </c>
      <c r="AT164" s="155" t="s">
        <v>123</v>
      </c>
      <c r="AU164" s="155" t="s">
        <v>81</v>
      </c>
      <c r="AY164" s="16" t="s">
        <v>120</v>
      </c>
      <c r="BE164" s="156">
        <f t="shared" ref="BE164:BE184" si="24">IF(N164="základní",J164,0)</f>
        <v>0</v>
      </c>
      <c r="BF164" s="156">
        <f t="shared" ref="BF164:BF184" si="25">IF(N164="snížená",J164,0)</f>
        <v>0</v>
      </c>
      <c r="BG164" s="156">
        <f t="shared" ref="BG164:BG184" si="26">IF(N164="zákl. přenesená",J164,0)</f>
        <v>0</v>
      </c>
      <c r="BH164" s="156">
        <f t="shared" ref="BH164:BH184" si="27">IF(N164="sníž. přenesená",J164,0)</f>
        <v>0</v>
      </c>
      <c r="BI164" s="156">
        <f t="shared" ref="BI164:BI184" si="28">IF(N164="nulová",J164,0)</f>
        <v>0</v>
      </c>
      <c r="BJ164" s="16" t="s">
        <v>79</v>
      </c>
      <c r="BK164" s="156">
        <f t="shared" ref="BK164:BK184" si="29">ROUND(I164*H164,1)</f>
        <v>0</v>
      </c>
      <c r="BL164" s="16" t="s">
        <v>127</v>
      </c>
      <c r="BM164" s="155" t="s">
        <v>233</v>
      </c>
    </row>
    <row r="165" spans="2:65" s="31" customFormat="1" ht="16.5" customHeight="1">
      <c r="B165" s="142"/>
      <c r="C165" s="143" t="s">
        <v>181</v>
      </c>
      <c r="D165" s="143" t="s">
        <v>123</v>
      </c>
      <c r="E165" s="144" t="s">
        <v>248</v>
      </c>
      <c r="F165" s="145" t="s">
        <v>249</v>
      </c>
      <c r="G165" s="146" t="s">
        <v>242</v>
      </c>
      <c r="H165" s="147">
        <v>3</v>
      </c>
      <c r="I165" s="148"/>
      <c r="J165" s="149">
        <f t="shared" si="20"/>
        <v>0</v>
      </c>
      <c r="K165" s="150"/>
      <c r="L165" s="32"/>
      <c r="M165" s="151"/>
      <c r="N165" s="152" t="s">
        <v>36</v>
      </c>
      <c r="P165" s="153">
        <f t="shared" si="21"/>
        <v>0</v>
      </c>
      <c r="Q165" s="153">
        <v>0</v>
      </c>
      <c r="R165" s="153">
        <f t="shared" si="22"/>
        <v>0</v>
      </c>
      <c r="S165" s="153">
        <v>1.9460000000000002E-2</v>
      </c>
      <c r="T165" s="153">
        <f t="shared" si="23"/>
        <v>5.8380000000000001E-2</v>
      </c>
      <c r="U165" s="154"/>
      <c r="AR165" s="155" t="s">
        <v>127</v>
      </c>
      <c r="AT165" s="155" t="s">
        <v>123</v>
      </c>
      <c r="AU165" s="155" t="s">
        <v>81</v>
      </c>
      <c r="AY165" s="16" t="s">
        <v>120</v>
      </c>
      <c r="BE165" s="156">
        <f t="shared" si="24"/>
        <v>0</v>
      </c>
      <c r="BF165" s="156">
        <f t="shared" si="25"/>
        <v>0</v>
      </c>
      <c r="BG165" s="156">
        <f t="shared" si="26"/>
        <v>0</v>
      </c>
      <c r="BH165" s="156">
        <f t="shared" si="27"/>
        <v>0</v>
      </c>
      <c r="BI165" s="156">
        <f t="shared" si="28"/>
        <v>0</v>
      </c>
      <c r="BJ165" s="16" t="s">
        <v>79</v>
      </c>
      <c r="BK165" s="156">
        <f t="shared" si="29"/>
        <v>0</v>
      </c>
      <c r="BL165" s="16" t="s">
        <v>127</v>
      </c>
      <c r="BM165" s="155" t="s">
        <v>236</v>
      </c>
    </row>
    <row r="166" spans="2:65" s="31" customFormat="1" ht="16.5" customHeight="1">
      <c r="B166" s="142"/>
      <c r="C166" s="143" t="s">
        <v>239</v>
      </c>
      <c r="D166" s="143" t="s">
        <v>123</v>
      </c>
      <c r="E166" s="144" t="s">
        <v>251</v>
      </c>
      <c r="F166" s="145" t="s">
        <v>252</v>
      </c>
      <c r="G166" s="146" t="s">
        <v>242</v>
      </c>
      <c r="H166" s="147">
        <v>3</v>
      </c>
      <c r="I166" s="148"/>
      <c r="J166" s="149">
        <f t="shared" si="20"/>
        <v>0</v>
      </c>
      <c r="K166" s="150"/>
      <c r="L166" s="32"/>
      <c r="M166" s="151"/>
      <c r="N166" s="152" t="s">
        <v>36</v>
      </c>
      <c r="P166" s="153">
        <f t="shared" si="21"/>
        <v>0</v>
      </c>
      <c r="Q166" s="153">
        <v>0</v>
      </c>
      <c r="R166" s="153">
        <f t="shared" si="22"/>
        <v>0</v>
      </c>
      <c r="S166" s="153">
        <v>8.5999999999999998E-4</v>
      </c>
      <c r="T166" s="153">
        <f t="shared" si="23"/>
        <v>2.5799999999999998E-3</v>
      </c>
      <c r="U166" s="154"/>
      <c r="AR166" s="155" t="s">
        <v>127</v>
      </c>
      <c r="AT166" s="155" t="s">
        <v>123</v>
      </c>
      <c r="AU166" s="155" t="s">
        <v>81</v>
      </c>
      <c r="AY166" s="16" t="s">
        <v>120</v>
      </c>
      <c r="BE166" s="156">
        <f t="shared" si="24"/>
        <v>0</v>
      </c>
      <c r="BF166" s="156">
        <f t="shared" si="25"/>
        <v>0</v>
      </c>
      <c r="BG166" s="156">
        <f t="shared" si="26"/>
        <v>0</v>
      </c>
      <c r="BH166" s="156">
        <f t="shared" si="27"/>
        <v>0</v>
      </c>
      <c r="BI166" s="156">
        <f t="shared" si="28"/>
        <v>0</v>
      </c>
      <c r="BJ166" s="16" t="s">
        <v>79</v>
      </c>
      <c r="BK166" s="156">
        <f t="shared" si="29"/>
        <v>0</v>
      </c>
      <c r="BL166" s="16" t="s">
        <v>127</v>
      </c>
      <c r="BM166" s="155" t="s">
        <v>243</v>
      </c>
    </row>
    <row r="167" spans="2:65" s="31" customFormat="1" ht="16.5" customHeight="1">
      <c r="B167" s="142"/>
      <c r="C167" s="143" t="s">
        <v>185</v>
      </c>
      <c r="D167" s="143" t="s">
        <v>123</v>
      </c>
      <c r="E167" s="144" t="s">
        <v>255</v>
      </c>
      <c r="F167" s="145" t="s">
        <v>256</v>
      </c>
      <c r="G167" s="146" t="s">
        <v>134</v>
      </c>
      <c r="H167" s="147">
        <v>3</v>
      </c>
      <c r="I167" s="148"/>
      <c r="J167" s="149">
        <f t="shared" si="20"/>
        <v>0</v>
      </c>
      <c r="K167" s="150"/>
      <c r="L167" s="32"/>
      <c r="M167" s="151"/>
      <c r="N167" s="152" t="s">
        <v>36</v>
      </c>
      <c r="P167" s="153">
        <f t="shared" si="21"/>
        <v>0</v>
      </c>
      <c r="Q167" s="153">
        <v>1.27009E-3</v>
      </c>
      <c r="R167" s="153">
        <f t="shared" si="22"/>
        <v>3.8102700000000001E-3</v>
      </c>
      <c r="S167" s="153">
        <v>0</v>
      </c>
      <c r="T167" s="153">
        <f t="shared" si="23"/>
        <v>0</v>
      </c>
      <c r="U167" s="154"/>
      <c r="AR167" s="155" t="s">
        <v>127</v>
      </c>
      <c r="AT167" s="155" t="s">
        <v>123</v>
      </c>
      <c r="AU167" s="155" t="s">
        <v>81</v>
      </c>
      <c r="AY167" s="16" t="s">
        <v>120</v>
      </c>
      <c r="BE167" s="156">
        <f t="shared" si="24"/>
        <v>0</v>
      </c>
      <c r="BF167" s="156">
        <f t="shared" si="25"/>
        <v>0</v>
      </c>
      <c r="BG167" s="156">
        <f t="shared" si="26"/>
        <v>0</v>
      </c>
      <c r="BH167" s="156">
        <f t="shared" si="27"/>
        <v>0</v>
      </c>
      <c r="BI167" s="156">
        <f t="shared" si="28"/>
        <v>0</v>
      </c>
      <c r="BJ167" s="16" t="s">
        <v>79</v>
      </c>
      <c r="BK167" s="156">
        <f t="shared" si="29"/>
        <v>0</v>
      </c>
      <c r="BL167" s="16" t="s">
        <v>127</v>
      </c>
      <c r="BM167" s="155" t="s">
        <v>246</v>
      </c>
    </row>
    <row r="168" spans="2:65" s="31" customFormat="1" ht="21.75" customHeight="1">
      <c r="B168" s="142"/>
      <c r="C168" s="143" t="s">
        <v>247</v>
      </c>
      <c r="D168" s="143" t="s">
        <v>123</v>
      </c>
      <c r="E168" s="144" t="s">
        <v>262</v>
      </c>
      <c r="F168" s="145" t="s">
        <v>263</v>
      </c>
      <c r="G168" s="146" t="s">
        <v>242</v>
      </c>
      <c r="H168" s="147">
        <v>2</v>
      </c>
      <c r="I168" s="148"/>
      <c r="J168" s="149">
        <f t="shared" si="20"/>
        <v>0</v>
      </c>
      <c r="K168" s="150"/>
      <c r="L168" s="32"/>
      <c r="M168" s="151"/>
      <c r="N168" s="152" t="s">
        <v>36</v>
      </c>
      <c r="P168" s="153">
        <f t="shared" si="21"/>
        <v>0</v>
      </c>
      <c r="Q168" s="153">
        <v>2.2098434000000001E-3</v>
      </c>
      <c r="R168" s="153">
        <f t="shared" si="22"/>
        <v>4.4196868000000002E-3</v>
      </c>
      <c r="S168" s="153">
        <v>0</v>
      </c>
      <c r="T168" s="153">
        <f t="shared" si="23"/>
        <v>0</v>
      </c>
      <c r="U168" s="154"/>
      <c r="AR168" s="155" t="s">
        <v>127</v>
      </c>
      <c r="AT168" s="155" t="s">
        <v>123</v>
      </c>
      <c r="AU168" s="155" t="s">
        <v>81</v>
      </c>
      <c r="AY168" s="16" t="s">
        <v>120</v>
      </c>
      <c r="BE168" s="156">
        <f t="shared" si="24"/>
        <v>0</v>
      </c>
      <c r="BF168" s="156">
        <f t="shared" si="25"/>
        <v>0</v>
      </c>
      <c r="BG168" s="156">
        <f t="shared" si="26"/>
        <v>0</v>
      </c>
      <c r="BH168" s="156">
        <f t="shared" si="27"/>
        <v>0</v>
      </c>
      <c r="BI168" s="156">
        <f t="shared" si="28"/>
        <v>0</v>
      </c>
      <c r="BJ168" s="16" t="s">
        <v>79</v>
      </c>
      <c r="BK168" s="156">
        <f t="shared" si="29"/>
        <v>0</v>
      </c>
      <c r="BL168" s="16" t="s">
        <v>127</v>
      </c>
      <c r="BM168" s="155" t="s">
        <v>250</v>
      </c>
    </row>
    <row r="169" spans="2:65" s="31" customFormat="1" ht="16.5" customHeight="1">
      <c r="B169" s="142"/>
      <c r="C169" s="143" t="s">
        <v>188</v>
      </c>
      <c r="D169" s="143" t="s">
        <v>123</v>
      </c>
      <c r="E169" s="144" t="s">
        <v>265</v>
      </c>
      <c r="F169" s="145" t="s">
        <v>266</v>
      </c>
      <c r="G169" s="146" t="s">
        <v>267</v>
      </c>
      <c r="H169" s="147">
        <v>2</v>
      </c>
      <c r="I169" s="148"/>
      <c r="J169" s="149">
        <f t="shared" si="20"/>
        <v>0</v>
      </c>
      <c r="K169" s="150"/>
      <c r="L169" s="32"/>
      <c r="M169" s="151"/>
      <c r="N169" s="152" t="s">
        <v>36</v>
      </c>
      <c r="P169" s="153">
        <f t="shared" si="21"/>
        <v>0</v>
      </c>
      <c r="Q169" s="153">
        <v>0</v>
      </c>
      <c r="R169" s="153">
        <f t="shared" si="22"/>
        <v>0</v>
      </c>
      <c r="S169" s="153">
        <v>0</v>
      </c>
      <c r="T169" s="153">
        <f t="shared" si="23"/>
        <v>0</v>
      </c>
      <c r="U169" s="154"/>
      <c r="AR169" s="155" t="s">
        <v>127</v>
      </c>
      <c r="AT169" s="155" t="s">
        <v>123</v>
      </c>
      <c r="AU169" s="155" t="s">
        <v>81</v>
      </c>
      <c r="AY169" s="16" t="s">
        <v>120</v>
      </c>
      <c r="BE169" s="156">
        <f t="shared" si="24"/>
        <v>0</v>
      </c>
      <c r="BF169" s="156">
        <f t="shared" si="25"/>
        <v>0</v>
      </c>
      <c r="BG169" s="156">
        <f t="shared" si="26"/>
        <v>0</v>
      </c>
      <c r="BH169" s="156">
        <f t="shared" si="27"/>
        <v>0</v>
      </c>
      <c r="BI169" s="156">
        <f t="shared" si="28"/>
        <v>0</v>
      </c>
      <c r="BJ169" s="16" t="s">
        <v>79</v>
      </c>
      <c r="BK169" s="156">
        <f t="shared" si="29"/>
        <v>0</v>
      </c>
      <c r="BL169" s="16" t="s">
        <v>127</v>
      </c>
      <c r="BM169" s="155" t="s">
        <v>253</v>
      </c>
    </row>
    <row r="170" spans="2:65" s="31" customFormat="1" ht="16.5" customHeight="1">
      <c r="B170" s="142"/>
      <c r="C170" s="143" t="s">
        <v>254</v>
      </c>
      <c r="D170" s="143" t="s">
        <v>123</v>
      </c>
      <c r="E170" s="144" t="s">
        <v>270</v>
      </c>
      <c r="F170" s="145" t="s">
        <v>271</v>
      </c>
      <c r="G170" s="146" t="s">
        <v>134</v>
      </c>
      <c r="H170" s="147">
        <v>2</v>
      </c>
      <c r="I170" s="148"/>
      <c r="J170" s="149">
        <f t="shared" si="20"/>
        <v>0</v>
      </c>
      <c r="K170" s="150"/>
      <c r="L170" s="32"/>
      <c r="M170" s="151"/>
      <c r="N170" s="152" t="s">
        <v>36</v>
      </c>
      <c r="P170" s="153">
        <f t="shared" si="21"/>
        <v>0</v>
      </c>
      <c r="Q170" s="153">
        <v>3.9140000000000001E-5</v>
      </c>
      <c r="R170" s="153">
        <f t="shared" si="22"/>
        <v>7.8280000000000003E-5</v>
      </c>
      <c r="S170" s="153">
        <v>0</v>
      </c>
      <c r="T170" s="153">
        <f t="shared" si="23"/>
        <v>0</v>
      </c>
      <c r="U170" s="154"/>
      <c r="AR170" s="155" t="s">
        <v>127</v>
      </c>
      <c r="AT170" s="155" t="s">
        <v>123</v>
      </c>
      <c r="AU170" s="155" t="s">
        <v>81</v>
      </c>
      <c r="AY170" s="16" t="s">
        <v>120</v>
      </c>
      <c r="BE170" s="156">
        <f t="shared" si="24"/>
        <v>0</v>
      </c>
      <c r="BF170" s="156">
        <f t="shared" si="25"/>
        <v>0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16" t="s">
        <v>79</v>
      </c>
      <c r="BK170" s="156">
        <f t="shared" si="29"/>
        <v>0</v>
      </c>
      <c r="BL170" s="16" t="s">
        <v>127</v>
      </c>
      <c r="BM170" s="155" t="s">
        <v>257</v>
      </c>
    </row>
    <row r="171" spans="2:65" s="31" customFormat="1" ht="24.2" customHeight="1">
      <c r="B171" s="142"/>
      <c r="C171" s="143" t="s">
        <v>192</v>
      </c>
      <c r="D171" s="143" t="s">
        <v>123</v>
      </c>
      <c r="E171" s="144" t="s">
        <v>327</v>
      </c>
      <c r="F171" s="145" t="s">
        <v>328</v>
      </c>
      <c r="G171" s="146" t="s">
        <v>329</v>
      </c>
      <c r="H171" s="147">
        <v>0.2</v>
      </c>
      <c r="I171" s="148"/>
      <c r="J171" s="149">
        <f t="shared" si="20"/>
        <v>0</v>
      </c>
      <c r="K171" s="150"/>
      <c r="L171" s="32"/>
      <c r="M171" s="151"/>
      <c r="N171" s="152" t="s">
        <v>36</v>
      </c>
      <c r="P171" s="153">
        <f t="shared" si="21"/>
        <v>0</v>
      </c>
      <c r="Q171" s="153">
        <v>0</v>
      </c>
      <c r="R171" s="153">
        <f t="shared" si="22"/>
        <v>0</v>
      </c>
      <c r="S171" s="153">
        <v>0</v>
      </c>
      <c r="T171" s="153">
        <f t="shared" si="23"/>
        <v>0</v>
      </c>
      <c r="U171" s="154"/>
      <c r="AR171" s="155" t="s">
        <v>127</v>
      </c>
      <c r="AT171" s="155" t="s">
        <v>123</v>
      </c>
      <c r="AU171" s="155" t="s">
        <v>81</v>
      </c>
      <c r="AY171" s="16" t="s">
        <v>120</v>
      </c>
      <c r="BE171" s="156">
        <f t="shared" si="24"/>
        <v>0</v>
      </c>
      <c r="BF171" s="156">
        <f t="shared" si="25"/>
        <v>0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16" t="s">
        <v>79</v>
      </c>
      <c r="BK171" s="156">
        <f t="shared" si="29"/>
        <v>0</v>
      </c>
      <c r="BL171" s="16" t="s">
        <v>127</v>
      </c>
      <c r="BM171" s="155" t="s">
        <v>260</v>
      </c>
    </row>
    <row r="172" spans="2:65" s="31" customFormat="1" ht="16.5" customHeight="1">
      <c r="B172" s="142"/>
      <c r="C172" s="143" t="s">
        <v>261</v>
      </c>
      <c r="D172" s="143" t="s">
        <v>123</v>
      </c>
      <c r="E172" s="144" t="s">
        <v>331</v>
      </c>
      <c r="F172" s="145" t="s">
        <v>332</v>
      </c>
      <c r="G172" s="146" t="s">
        <v>242</v>
      </c>
      <c r="H172" s="147">
        <v>4</v>
      </c>
      <c r="I172" s="148"/>
      <c r="J172" s="149">
        <f t="shared" si="20"/>
        <v>0</v>
      </c>
      <c r="K172" s="150"/>
      <c r="L172" s="32"/>
      <c r="M172" s="151"/>
      <c r="N172" s="152" t="s">
        <v>36</v>
      </c>
      <c r="P172" s="153">
        <f t="shared" si="21"/>
        <v>0</v>
      </c>
      <c r="Q172" s="153">
        <v>2.4914000000000002E-4</v>
      </c>
      <c r="R172" s="153">
        <f t="shared" si="22"/>
        <v>9.9656000000000007E-4</v>
      </c>
      <c r="S172" s="153">
        <v>0</v>
      </c>
      <c r="T172" s="153">
        <f t="shared" si="23"/>
        <v>0</v>
      </c>
      <c r="U172" s="154"/>
      <c r="AR172" s="155" t="s">
        <v>127</v>
      </c>
      <c r="AT172" s="155" t="s">
        <v>123</v>
      </c>
      <c r="AU172" s="155" t="s">
        <v>81</v>
      </c>
      <c r="AY172" s="16" t="s">
        <v>120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6" t="s">
        <v>79</v>
      </c>
      <c r="BK172" s="156">
        <f t="shared" si="29"/>
        <v>0</v>
      </c>
      <c r="BL172" s="16" t="s">
        <v>127</v>
      </c>
      <c r="BM172" s="155" t="s">
        <v>264</v>
      </c>
    </row>
    <row r="173" spans="2:65" s="31" customFormat="1" ht="16.5" customHeight="1">
      <c r="B173" s="142"/>
      <c r="C173" s="158" t="s">
        <v>195</v>
      </c>
      <c r="D173" s="158" t="s">
        <v>273</v>
      </c>
      <c r="E173" s="159" t="s">
        <v>650</v>
      </c>
      <c r="F173" s="160" t="s">
        <v>275</v>
      </c>
      <c r="G173" s="161" t="s">
        <v>267</v>
      </c>
      <c r="H173" s="162">
        <v>2</v>
      </c>
      <c r="I173" s="163"/>
      <c r="J173" s="164">
        <f t="shared" si="20"/>
        <v>0</v>
      </c>
      <c r="K173" s="165"/>
      <c r="L173" s="166"/>
      <c r="M173" s="167"/>
      <c r="N173" s="168" t="s">
        <v>36</v>
      </c>
      <c r="P173" s="153">
        <f t="shared" si="21"/>
        <v>0</v>
      </c>
      <c r="Q173" s="153">
        <v>0</v>
      </c>
      <c r="R173" s="153">
        <f t="shared" si="22"/>
        <v>0</v>
      </c>
      <c r="S173" s="153">
        <v>0</v>
      </c>
      <c r="T173" s="153">
        <f t="shared" si="23"/>
        <v>0</v>
      </c>
      <c r="U173" s="154"/>
      <c r="AR173" s="155" t="s">
        <v>138</v>
      </c>
      <c r="AT173" s="155" t="s">
        <v>273</v>
      </c>
      <c r="AU173" s="155" t="s">
        <v>81</v>
      </c>
      <c r="AY173" s="16" t="s">
        <v>120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6" t="s">
        <v>79</v>
      </c>
      <c r="BK173" s="156">
        <f t="shared" si="29"/>
        <v>0</v>
      </c>
      <c r="BL173" s="16" t="s">
        <v>130</v>
      </c>
      <c r="BM173" s="155" t="s">
        <v>651</v>
      </c>
    </row>
    <row r="174" spans="2:65" s="31" customFormat="1" ht="16.5" customHeight="1">
      <c r="B174" s="142"/>
      <c r="C174" s="158" t="s">
        <v>269</v>
      </c>
      <c r="D174" s="158" t="s">
        <v>273</v>
      </c>
      <c r="E174" s="159" t="s">
        <v>652</v>
      </c>
      <c r="F174" s="160" t="s">
        <v>279</v>
      </c>
      <c r="G174" s="161" t="s">
        <v>267</v>
      </c>
      <c r="H174" s="162">
        <v>2</v>
      </c>
      <c r="I174" s="163"/>
      <c r="J174" s="164">
        <f t="shared" si="20"/>
        <v>0</v>
      </c>
      <c r="K174" s="165"/>
      <c r="L174" s="166"/>
      <c r="M174" s="167"/>
      <c r="N174" s="168" t="s">
        <v>36</v>
      </c>
      <c r="P174" s="153">
        <f t="shared" si="21"/>
        <v>0</v>
      </c>
      <c r="Q174" s="153">
        <v>0</v>
      </c>
      <c r="R174" s="153">
        <f t="shared" si="22"/>
        <v>0</v>
      </c>
      <c r="S174" s="153">
        <v>0</v>
      </c>
      <c r="T174" s="153">
        <f t="shared" si="23"/>
        <v>0</v>
      </c>
      <c r="U174" s="154"/>
      <c r="AR174" s="155" t="s">
        <v>138</v>
      </c>
      <c r="AT174" s="155" t="s">
        <v>273</v>
      </c>
      <c r="AU174" s="155" t="s">
        <v>81</v>
      </c>
      <c r="AY174" s="16" t="s">
        <v>120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6" t="s">
        <v>79</v>
      </c>
      <c r="BK174" s="156">
        <f t="shared" si="29"/>
        <v>0</v>
      </c>
      <c r="BL174" s="16" t="s">
        <v>130</v>
      </c>
      <c r="BM174" s="155" t="s">
        <v>653</v>
      </c>
    </row>
    <row r="175" spans="2:65" s="31" customFormat="1" ht="16.5" customHeight="1">
      <c r="B175" s="142"/>
      <c r="C175" s="158" t="s">
        <v>198</v>
      </c>
      <c r="D175" s="158" t="s">
        <v>273</v>
      </c>
      <c r="E175" s="159" t="s">
        <v>654</v>
      </c>
      <c r="F175" s="160" t="s">
        <v>282</v>
      </c>
      <c r="G175" s="161" t="s">
        <v>267</v>
      </c>
      <c r="H175" s="162">
        <v>2</v>
      </c>
      <c r="I175" s="163"/>
      <c r="J175" s="164">
        <f t="shared" si="20"/>
        <v>0</v>
      </c>
      <c r="K175" s="165"/>
      <c r="L175" s="166"/>
      <c r="M175" s="167"/>
      <c r="N175" s="168" t="s">
        <v>36</v>
      </c>
      <c r="P175" s="153">
        <f t="shared" si="21"/>
        <v>0</v>
      </c>
      <c r="Q175" s="153">
        <v>0</v>
      </c>
      <c r="R175" s="153">
        <f t="shared" si="22"/>
        <v>0</v>
      </c>
      <c r="S175" s="153">
        <v>0</v>
      </c>
      <c r="T175" s="153">
        <f t="shared" si="23"/>
        <v>0</v>
      </c>
      <c r="U175" s="154"/>
      <c r="AR175" s="155" t="s">
        <v>138</v>
      </c>
      <c r="AT175" s="155" t="s">
        <v>273</v>
      </c>
      <c r="AU175" s="155" t="s">
        <v>81</v>
      </c>
      <c r="AY175" s="16" t="s">
        <v>120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6" t="s">
        <v>79</v>
      </c>
      <c r="BK175" s="156">
        <f t="shared" si="29"/>
        <v>0</v>
      </c>
      <c r="BL175" s="16" t="s">
        <v>130</v>
      </c>
      <c r="BM175" s="155" t="s">
        <v>655</v>
      </c>
    </row>
    <row r="176" spans="2:65" s="31" customFormat="1" ht="24.2" customHeight="1">
      <c r="B176" s="142"/>
      <c r="C176" s="158" t="s">
        <v>277</v>
      </c>
      <c r="D176" s="158" t="s">
        <v>273</v>
      </c>
      <c r="E176" s="159" t="s">
        <v>656</v>
      </c>
      <c r="F176" s="160" t="s">
        <v>286</v>
      </c>
      <c r="G176" s="161" t="s">
        <v>267</v>
      </c>
      <c r="H176" s="162">
        <v>2</v>
      </c>
      <c r="I176" s="163"/>
      <c r="J176" s="164">
        <f t="shared" si="20"/>
        <v>0</v>
      </c>
      <c r="K176" s="165"/>
      <c r="L176" s="166"/>
      <c r="M176" s="167"/>
      <c r="N176" s="168" t="s">
        <v>36</v>
      </c>
      <c r="P176" s="153">
        <f t="shared" si="21"/>
        <v>0</v>
      </c>
      <c r="Q176" s="153">
        <v>0</v>
      </c>
      <c r="R176" s="153">
        <f t="shared" si="22"/>
        <v>0</v>
      </c>
      <c r="S176" s="153">
        <v>0</v>
      </c>
      <c r="T176" s="153">
        <f t="shared" si="23"/>
        <v>0</v>
      </c>
      <c r="U176" s="154"/>
      <c r="AR176" s="155" t="s">
        <v>138</v>
      </c>
      <c r="AT176" s="155" t="s">
        <v>273</v>
      </c>
      <c r="AU176" s="155" t="s">
        <v>81</v>
      </c>
      <c r="AY176" s="16" t="s">
        <v>120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16" t="s">
        <v>79</v>
      </c>
      <c r="BK176" s="156">
        <f t="shared" si="29"/>
        <v>0</v>
      </c>
      <c r="BL176" s="16" t="s">
        <v>130</v>
      </c>
      <c r="BM176" s="155" t="s">
        <v>657</v>
      </c>
    </row>
    <row r="177" spans="2:65" s="31" customFormat="1" ht="16.5" customHeight="1">
      <c r="B177" s="142"/>
      <c r="C177" s="158" t="s">
        <v>201</v>
      </c>
      <c r="D177" s="158" t="s">
        <v>273</v>
      </c>
      <c r="E177" s="159" t="s">
        <v>658</v>
      </c>
      <c r="F177" s="160" t="s">
        <v>289</v>
      </c>
      <c r="G177" s="161" t="s">
        <v>267</v>
      </c>
      <c r="H177" s="162">
        <v>2</v>
      </c>
      <c r="I177" s="163"/>
      <c r="J177" s="164">
        <f t="shared" si="20"/>
        <v>0</v>
      </c>
      <c r="K177" s="165"/>
      <c r="L177" s="166"/>
      <c r="M177" s="167"/>
      <c r="N177" s="168" t="s">
        <v>36</v>
      </c>
      <c r="P177" s="153">
        <f t="shared" si="21"/>
        <v>0</v>
      </c>
      <c r="Q177" s="153">
        <v>0</v>
      </c>
      <c r="R177" s="153">
        <f t="shared" si="22"/>
        <v>0</v>
      </c>
      <c r="S177" s="153">
        <v>0</v>
      </c>
      <c r="T177" s="153">
        <f t="shared" si="23"/>
        <v>0</v>
      </c>
      <c r="U177" s="154"/>
      <c r="AR177" s="155" t="s">
        <v>138</v>
      </c>
      <c r="AT177" s="155" t="s">
        <v>273</v>
      </c>
      <c r="AU177" s="155" t="s">
        <v>81</v>
      </c>
      <c r="AY177" s="16" t="s">
        <v>120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6" t="s">
        <v>79</v>
      </c>
      <c r="BK177" s="156">
        <f t="shared" si="29"/>
        <v>0</v>
      </c>
      <c r="BL177" s="16" t="s">
        <v>130</v>
      </c>
      <c r="BM177" s="155" t="s">
        <v>659</v>
      </c>
    </row>
    <row r="178" spans="2:65" s="31" customFormat="1" ht="21.75" customHeight="1">
      <c r="B178" s="142"/>
      <c r="C178" s="158" t="s">
        <v>284</v>
      </c>
      <c r="D178" s="158" t="s">
        <v>273</v>
      </c>
      <c r="E178" s="159" t="s">
        <v>660</v>
      </c>
      <c r="F178" s="160" t="s">
        <v>293</v>
      </c>
      <c r="G178" s="161" t="s">
        <v>267</v>
      </c>
      <c r="H178" s="162">
        <v>4</v>
      </c>
      <c r="I178" s="163"/>
      <c r="J178" s="164">
        <f t="shared" si="20"/>
        <v>0</v>
      </c>
      <c r="K178" s="165"/>
      <c r="L178" s="166"/>
      <c r="M178" s="167"/>
      <c r="N178" s="168" t="s">
        <v>36</v>
      </c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3">
        <f t="shared" si="23"/>
        <v>0</v>
      </c>
      <c r="U178" s="154"/>
      <c r="AR178" s="155" t="s">
        <v>138</v>
      </c>
      <c r="AT178" s="155" t="s">
        <v>273</v>
      </c>
      <c r="AU178" s="155" t="s">
        <v>81</v>
      </c>
      <c r="AY178" s="16" t="s">
        <v>120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6" t="s">
        <v>79</v>
      </c>
      <c r="BK178" s="156">
        <f t="shared" si="29"/>
        <v>0</v>
      </c>
      <c r="BL178" s="16" t="s">
        <v>130</v>
      </c>
      <c r="BM178" s="155" t="s">
        <v>661</v>
      </c>
    </row>
    <row r="179" spans="2:65" s="31" customFormat="1" ht="16.5" customHeight="1">
      <c r="B179" s="142"/>
      <c r="C179" s="158" t="s">
        <v>205</v>
      </c>
      <c r="D179" s="158" t="s">
        <v>273</v>
      </c>
      <c r="E179" s="159" t="s">
        <v>662</v>
      </c>
      <c r="F179" s="160" t="s">
        <v>663</v>
      </c>
      <c r="G179" s="161" t="s">
        <v>267</v>
      </c>
      <c r="H179" s="162">
        <v>3</v>
      </c>
      <c r="I179" s="163"/>
      <c r="J179" s="164">
        <f t="shared" si="20"/>
        <v>0</v>
      </c>
      <c r="K179" s="165"/>
      <c r="L179" s="166"/>
      <c r="M179" s="167"/>
      <c r="N179" s="168" t="s">
        <v>36</v>
      </c>
      <c r="P179" s="153">
        <f t="shared" si="21"/>
        <v>0</v>
      </c>
      <c r="Q179" s="153">
        <v>0</v>
      </c>
      <c r="R179" s="153">
        <f t="shared" si="22"/>
        <v>0</v>
      </c>
      <c r="S179" s="153">
        <v>0</v>
      </c>
      <c r="T179" s="153">
        <f t="shared" si="23"/>
        <v>0</v>
      </c>
      <c r="U179" s="154"/>
      <c r="AR179" s="155" t="s">
        <v>138</v>
      </c>
      <c r="AT179" s="155" t="s">
        <v>273</v>
      </c>
      <c r="AU179" s="155" t="s">
        <v>81</v>
      </c>
      <c r="AY179" s="16" t="s">
        <v>120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6" t="s">
        <v>79</v>
      </c>
      <c r="BK179" s="156">
        <f t="shared" si="29"/>
        <v>0</v>
      </c>
      <c r="BL179" s="16" t="s">
        <v>130</v>
      </c>
      <c r="BM179" s="155" t="s">
        <v>664</v>
      </c>
    </row>
    <row r="180" spans="2:65" s="31" customFormat="1" ht="16.5" customHeight="1">
      <c r="B180" s="142"/>
      <c r="C180" s="158" t="s">
        <v>291</v>
      </c>
      <c r="D180" s="158" t="s">
        <v>273</v>
      </c>
      <c r="E180" s="159" t="s">
        <v>665</v>
      </c>
      <c r="F180" s="160" t="s">
        <v>300</v>
      </c>
      <c r="G180" s="161" t="s">
        <v>267</v>
      </c>
      <c r="H180" s="162">
        <v>3</v>
      </c>
      <c r="I180" s="163"/>
      <c r="J180" s="164">
        <f t="shared" si="20"/>
        <v>0</v>
      </c>
      <c r="K180" s="165"/>
      <c r="L180" s="166"/>
      <c r="M180" s="167"/>
      <c r="N180" s="168" t="s">
        <v>36</v>
      </c>
      <c r="P180" s="153">
        <f t="shared" si="21"/>
        <v>0</v>
      </c>
      <c r="Q180" s="153">
        <v>0</v>
      </c>
      <c r="R180" s="153">
        <f t="shared" si="22"/>
        <v>0</v>
      </c>
      <c r="S180" s="153">
        <v>0</v>
      </c>
      <c r="T180" s="153">
        <f t="shared" si="23"/>
        <v>0</v>
      </c>
      <c r="U180" s="154"/>
      <c r="AR180" s="155" t="s">
        <v>138</v>
      </c>
      <c r="AT180" s="155" t="s">
        <v>273</v>
      </c>
      <c r="AU180" s="155" t="s">
        <v>81</v>
      </c>
      <c r="AY180" s="16" t="s">
        <v>120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6" t="s">
        <v>79</v>
      </c>
      <c r="BK180" s="156">
        <f t="shared" si="29"/>
        <v>0</v>
      </c>
      <c r="BL180" s="16" t="s">
        <v>130</v>
      </c>
      <c r="BM180" s="155" t="s">
        <v>666</v>
      </c>
    </row>
    <row r="181" spans="2:65" s="31" customFormat="1" ht="16.5" customHeight="1">
      <c r="B181" s="142"/>
      <c r="C181" s="158" t="s">
        <v>208</v>
      </c>
      <c r="D181" s="158" t="s">
        <v>273</v>
      </c>
      <c r="E181" s="159" t="s">
        <v>667</v>
      </c>
      <c r="F181" s="160" t="s">
        <v>668</v>
      </c>
      <c r="G181" s="161" t="s">
        <v>267</v>
      </c>
      <c r="H181" s="162">
        <v>3</v>
      </c>
      <c r="I181" s="163"/>
      <c r="J181" s="164">
        <f t="shared" si="20"/>
        <v>0</v>
      </c>
      <c r="K181" s="165"/>
      <c r="L181" s="166"/>
      <c r="M181" s="167"/>
      <c r="N181" s="168" t="s">
        <v>36</v>
      </c>
      <c r="P181" s="153">
        <f t="shared" si="21"/>
        <v>0</v>
      </c>
      <c r="Q181" s="153">
        <v>0</v>
      </c>
      <c r="R181" s="153">
        <f t="shared" si="22"/>
        <v>0</v>
      </c>
      <c r="S181" s="153">
        <v>0</v>
      </c>
      <c r="T181" s="153">
        <f t="shared" si="23"/>
        <v>0</v>
      </c>
      <c r="U181" s="154"/>
      <c r="AR181" s="155" t="s">
        <v>181</v>
      </c>
      <c r="AT181" s="155" t="s">
        <v>273</v>
      </c>
      <c r="AU181" s="155" t="s">
        <v>81</v>
      </c>
      <c r="AY181" s="16" t="s">
        <v>120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6" t="s">
        <v>79</v>
      </c>
      <c r="BK181" s="156">
        <f t="shared" si="29"/>
        <v>0</v>
      </c>
      <c r="BL181" s="16" t="s">
        <v>127</v>
      </c>
      <c r="BM181" s="155" t="s">
        <v>483</v>
      </c>
    </row>
    <row r="182" spans="2:65" s="31" customFormat="1" ht="16.5" customHeight="1">
      <c r="B182" s="142"/>
      <c r="C182" s="143" t="s">
        <v>298</v>
      </c>
      <c r="D182" s="143" t="s">
        <v>123</v>
      </c>
      <c r="E182" s="144" t="s">
        <v>335</v>
      </c>
      <c r="F182" s="145" t="s">
        <v>336</v>
      </c>
      <c r="G182" s="146" t="s">
        <v>337</v>
      </c>
      <c r="H182" s="147">
        <v>1</v>
      </c>
      <c r="I182" s="148"/>
      <c r="J182" s="149">
        <f t="shared" si="20"/>
        <v>0</v>
      </c>
      <c r="K182" s="150"/>
      <c r="L182" s="32"/>
      <c r="M182" s="151"/>
      <c r="N182" s="152" t="s">
        <v>36</v>
      </c>
      <c r="P182" s="153">
        <f t="shared" si="21"/>
        <v>0</v>
      </c>
      <c r="Q182" s="153">
        <v>0</v>
      </c>
      <c r="R182" s="153">
        <f t="shared" si="22"/>
        <v>0</v>
      </c>
      <c r="S182" s="153">
        <v>0</v>
      </c>
      <c r="T182" s="153">
        <f t="shared" si="23"/>
        <v>0</v>
      </c>
      <c r="U182" s="154"/>
      <c r="AR182" s="155" t="s">
        <v>127</v>
      </c>
      <c r="AT182" s="155" t="s">
        <v>123</v>
      </c>
      <c r="AU182" s="155" t="s">
        <v>81</v>
      </c>
      <c r="AY182" s="16" t="s">
        <v>120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6" t="s">
        <v>79</v>
      </c>
      <c r="BK182" s="156">
        <f t="shared" si="29"/>
        <v>0</v>
      </c>
      <c r="BL182" s="16" t="s">
        <v>127</v>
      </c>
      <c r="BM182" s="155" t="s">
        <v>491</v>
      </c>
    </row>
    <row r="183" spans="2:65" s="31" customFormat="1" ht="16.5" customHeight="1">
      <c r="B183" s="142"/>
      <c r="C183" s="143" t="s">
        <v>212</v>
      </c>
      <c r="D183" s="143" t="s">
        <v>123</v>
      </c>
      <c r="E183" s="144" t="s">
        <v>339</v>
      </c>
      <c r="F183" s="145" t="s">
        <v>340</v>
      </c>
      <c r="G183" s="146" t="s">
        <v>134</v>
      </c>
      <c r="H183" s="147">
        <v>1</v>
      </c>
      <c r="I183" s="148"/>
      <c r="J183" s="149">
        <f t="shared" si="20"/>
        <v>0</v>
      </c>
      <c r="K183" s="150"/>
      <c r="L183" s="32"/>
      <c r="M183" s="151"/>
      <c r="N183" s="152" t="s">
        <v>36</v>
      </c>
      <c r="P183" s="153">
        <f t="shared" si="21"/>
        <v>0</v>
      </c>
      <c r="Q183" s="153">
        <v>3.1E-4</v>
      </c>
      <c r="R183" s="153">
        <f t="shared" si="22"/>
        <v>3.1E-4</v>
      </c>
      <c r="S183" s="153">
        <v>0</v>
      </c>
      <c r="T183" s="153">
        <f t="shared" si="23"/>
        <v>0</v>
      </c>
      <c r="U183" s="154"/>
      <c r="AR183" s="155" t="s">
        <v>127</v>
      </c>
      <c r="AT183" s="155" t="s">
        <v>123</v>
      </c>
      <c r="AU183" s="155" t="s">
        <v>81</v>
      </c>
      <c r="AY183" s="16" t="s">
        <v>120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6" t="s">
        <v>79</v>
      </c>
      <c r="BK183" s="156">
        <f t="shared" si="29"/>
        <v>0</v>
      </c>
      <c r="BL183" s="16" t="s">
        <v>127</v>
      </c>
      <c r="BM183" s="155" t="s">
        <v>501</v>
      </c>
    </row>
    <row r="184" spans="2:65" s="31" customFormat="1" ht="24.2" customHeight="1">
      <c r="B184" s="142"/>
      <c r="C184" s="143" t="s">
        <v>305</v>
      </c>
      <c r="D184" s="143" t="s">
        <v>123</v>
      </c>
      <c r="E184" s="144" t="s">
        <v>343</v>
      </c>
      <c r="F184" s="145" t="s">
        <v>344</v>
      </c>
      <c r="G184" s="146" t="s">
        <v>175</v>
      </c>
      <c r="H184" s="157"/>
      <c r="I184" s="148"/>
      <c r="J184" s="149">
        <f t="shared" si="20"/>
        <v>0</v>
      </c>
      <c r="K184" s="150"/>
      <c r="L184" s="32"/>
      <c r="M184" s="151"/>
      <c r="N184" s="152" t="s">
        <v>36</v>
      </c>
      <c r="P184" s="153">
        <f t="shared" si="21"/>
        <v>0</v>
      </c>
      <c r="Q184" s="153">
        <v>0</v>
      </c>
      <c r="R184" s="153">
        <f t="shared" si="22"/>
        <v>0</v>
      </c>
      <c r="S184" s="153">
        <v>0</v>
      </c>
      <c r="T184" s="153">
        <f t="shared" si="23"/>
        <v>0</v>
      </c>
      <c r="U184" s="154"/>
      <c r="AR184" s="155" t="s">
        <v>127</v>
      </c>
      <c r="AT184" s="155" t="s">
        <v>123</v>
      </c>
      <c r="AU184" s="155" t="s">
        <v>81</v>
      </c>
      <c r="AY184" s="16" t="s">
        <v>120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6" t="s">
        <v>79</v>
      </c>
      <c r="BK184" s="156">
        <f t="shared" si="29"/>
        <v>0</v>
      </c>
      <c r="BL184" s="16" t="s">
        <v>127</v>
      </c>
      <c r="BM184" s="155" t="s">
        <v>509</v>
      </c>
    </row>
    <row r="185" spans="2:65" s="129" customFormat="1" ht="22.9" customHeight="1">
      <c r="B185" s="130"/>
      <c r="D185" s="131" t="s">
        <v>71</v>
      </c>
      <c r="E185" s="140" t="s">
        <v>346</v>
      </c>
      <c r="F185" s="140" t="s">
        <v>347</v>
      </c>
      <c r="I185" s="133"/>
      <c r="J185" s="141">
        <f>BK185</f>
        <v>0</v>
      </c>
      <c r="L185" s="130"/>
      <c r="M185" s="135"/>
      <c r="P185" s="136">
        <f>SUM(P186:P191)</f>
        <v>0</v>
      </c>
      <c r="R185" s="136">
        <f>SUM(R186:R191)</f>
        <v>1.5E-3</v>
      </c>
      <c r="T185" s="136">
        <f>SUM(T186:T191)</f>
        <v>0</v>
      </c>
      <c r="U185" s="137"/>
      <c r="AR185" s="131" t="s">
        <v>81</v>
      </c>
      <c r="AT185" s="138" t="s">
        <v>71</v>
      </c>
      <c r="AU185" s="138" t="s">
        <v>79</v>
      </c>
      <c r="AY185" s="131" t="s">
        <v>120</v>
      </c>
      <c r="BK185" s="139">
        <f>SUM(BK186:BK191)</f>
        <v>0</v>
      </c>
    </row>
    <row r="186" spans="2:65" s="31" customFormat="1" ht="16.5" customHeight="1">
      <c r="B186" s="142"/>
      <c r="C186" s="143" t="s">
        <v>215</v>
      </c>
      <c r="D186" s="143" t="s">
        <v>123</v>
      </c>
      <c r="E186" s="144" t="s">
        <v>348</v>
      </c>
      <c r="F186" s="145" t="s">
        <v>349</v>
      </c>
      <c r="G186" s="146" t="s">
        <v>242</v>
      </c>
      <c r="H186" s="147">
        <v>3</v>
      </c>
      <c r="I186" s="148"/>
      <c r="J186" s="149">
        <f t="shared" ref="J186:J191" si="30">ROUND(I186*H186,1)</f>
        <v>0</v>
      </c>
      <c r="K186" s="150"/>
      <c r="L186" s="32"/>
      <c r="M186" s="151"/>
      <c r="N186" s="152" t="s">
        <v>36</v>
      </c>
      <c r="P186" s="153">
        <f t="shared" ref="P186:P191" si="31">O186*H186</f>
        <v>0</v>
      </c>
      <c r="Q186" s="153">
        <v>0</v>
      </c>
      <c r="R186" s="153">
        <f t="shared" ref="R186:R191" si="32">Q186*H186</f>
        <v>0</v>
      </c>
      <c r="S186" s="153">
        <v>0</v>
      </c>
      <c r="T186" s="153">
        <f t="shared" ref="T186:T191" si="33">S186*H186</f>
        <v>0</v>
      </c>
      <c r="U186" s="154"/>
      <c r="AR186" s="155" t="s">
        <v>127</v>
      </c>
      <c r="AT186" s="155" t="s">
        <v>123</v>
      </c>
      <c r="AU186" s="155" t="s">
        <v>81</v>
      </c>
      <c r="AY186" s="16" t="s">
        <v>120</v>
      </c>
      <c r="BE186" s="156">
        <f t="shared" ref="BE186:BE191" si="34">IF(N186="základní",J186,0)</f>
        <v>0</v>
      </c>
      <c r="BF186" s="156">
        <f t="shared" ref="BF186:BF191" si="35">IF(N186="snížená",J186,0)</f>
        <v>0</v>
      </c>
      <c r="BG186" s="156">
        <f t="shared" ref="BG186:BG191" si="36">IF(N186="zákl. přenesená",J186,0)</f>
        <v>0</v>
      </c>
      <c r="BH186" s="156">
        <f t="shared" ref="BH186:BH191" si="37">IF(N186="sníž. přenesená",J186,0)</f>
        <v>0</v>
      </c>
      <c r="BI186" s="156">
        <f t="shared" ref="BI186:BI191" si="38">IF(N186="nulová",J186,0)</f>
        <v>0</v>
      </c>
      <c r="BJ186" s="16" t="s">
        <v>79</v>
      </c>
      <c r="BK186" s="156">
        <f t="shared" ref="BK186:BK191" si="39">ROUND(I186*H186,1)</f>
        <v>0</v>
      </c>
      <c r="BL186" s="16" t="s">
        <v>127</v>
      </c>
      <c r="BM186" s="155" t="s">
        <v>516</v>
      </c>
    </row>
    <row r="187" spans="2:65" s="31" customFormat="1" ht="16.5" customHeight="1">
      <c r="B187" s="142"/>
      <c r="C187" s="143" t="s">
        <v>312</v>
      </c>
      <c r="D187" s="143" t="s">
        <v>123</v>
      </c>
      <c r="E187" s="144" t="s">
        <v>352</v>
      </c>
      <c r="F187" s="145" t="s">
        <v>353</v>
      </c>
      <c r="G187" s="146" t="s">
        <v>242</v>
      </c>
      <c r="H187" s="147">
        <v>3</v>
      </c>
      <c r="I187" s="148"/>
      <c r="J187" s="149">
        <f t="shared" si="30"/>
        <v>0</v>
      </c>
      <c r="K187" s="150"/>
      <c r="L187" s="32"/>
      <c r="M187" s="151"/>
      <c r="N187" s="152" t="s">
        <v>36</v>
      </c>
      <c r="P187" s="153">
        <f t="shared" si="31"/>
        <v>0</v>
      </c>
      <c r="Q187" s="153">
        <v>0</v>
      </c>
      <c r="R187" s="153">
        <f t="shared" si="32"/>
        <v>0</v>
      </c>
      <c r="S187" s="153">
        <v>0</v>
      </c>
      <c r="T187" s="153">
        <f t="shared" si="33"/>
        <v>0</v>
      </c>
      <c r="U187" s="154"/>
      <c r="AR187" s="155" t="s">
        <v>127</v>
      </c>
      <c r="AT187" s="155" t="s">
        <v>123</v>
      </c>
      <c r="AU187" s="155" t="s">
        <v>81</v>
      </c>
      <c r="AY187" s="16" t="s">
        <v>120</v>
      </c>
      <c r="BE187" s="156">
        <f t="shared" si="34"/>
        <v>0</v>
      </c>
      <c r="BF187" s="156">
        <f t="shared" si="35"/>
        <v>0</v>
      </c>
      <c r="BG187" s="156">
        <f t="shared" si="36"/>
        <v>0</v>
      </c>
      <c r="BH187" s="156">
        <f t="shared" si="37"/>
        <v>0</v>
      </c>
      <c r="BI187" s="156">
        <f t="shared" si="38"/>
        <v>0</v>
      </c>
      <c r="BJ187" s="16" t="s">
        <v>79</v>
      </c>
      <c r="BK187" s="156">
        <f t="shared" si="39"/>
        <v>0</v>
      </c>
      <c r="BL187" s="16" t="s">
        <v>127</v>
      </c>
      <c r="BM187" s="155" t="s">
        <v>522</v>
      </c>
    </row>
    <row r="188" spans="2:65" s="31" customFormat="1" ht="16.5" customHeight="1">
      <c r="B188" s="142"/>
      <c r="C188" s="158" t="s">
        <v>219</v>
      </c>
      <c r="D188" s="158" t="s">
        <v>273</v>
      </c>
      <c r="E188" s="159" t="s">
        <v>669</v>
      </c>
      <c r="F188" s="160" t="s">
        <v>670</v>
      </c>
      <c r="G188" s="161" t="s">
        <v>267</v>
      </c>
      <c r="H188" s="162">
        <v>3</v>
      </c>
      <c r="I188" s="163"/>
      <c r="J188" s="164">
        <f t="shared" si="30"/>
        <v>0</v>
      </c>
      <c r="K188" s="165"/>
      <c r="L188" s="166"/>
      <c r="M188" s="167"/>
      <c r="N188" s="168" t="s">
        <v>36</v>
      </c>
      <c r="P188" s="153">
        <f t="shared" si="31"/>
        <v>0</v>
      </c>
      <c r="Q188" s="153">
        <v>0</v>
      </c>
      <c r="R188" s="153">
        <f t="shared" si="32"/>
        <v>0</v>
      </c>
      <c r="S188" s="153">
        <v>0</v>
      </c>
      <c r="T188" s="153">
        <f t="shared" si="33"/>
        <v>0</v>
      </c>
      <c r="U188" s="154"/>
      <c r="AR188" s="155" t="s">
        <v>138</v>
      </c>
      <c r="AT188" s="155" t="s">
        <v>273</v>
      </c>
      <c r="AU188" s="155" t="s">
        <v>81</v>
      </c>
      <c r="AY188" s="16" t="s">
        <v>120</v>
      </c>
      <c r="BE188" s="156">
        <f t="shared" si="34"/>
        <v>0</v>
      </c>
      <c r="BF188" s="156">
        <f t="shared" si="35"/>
        <v>0</v>
      </c>
      <c r="BG188" s="156">
        <f t="shared" si="36"/>
        <v>0</v>
      </c>
      <c r="BH188" s="156">
        <f t="shared" si="37"/>
        <v>0</v>
      </c>
      <c r="BI188" s="156">
        <f t="shared" si="38"/>
        <v>0</v>
      </c>
      <c r="BJ188" s="16" t="s">
        <v>79</v>
      </c>
      <c r="BK188" s="156">
        <f t="shared" si="39"/>
        <v>0</v>
      </c>
      <c r="BL188" s="16" t="s">
        <v>130</v>
      </c>
      <c r="BM188" s="155" t="s">
        <v>671</v>
      </c>
    </row>
    <row r="189" spans="2:65" s="31" customFormat="1" ht="21.75" customHeight="1">
      <c r="B189" s="142"/>
      <c r="C189" s="158" t="s">
        <v>319</v>
      </c>
      <c r="D189" s="158" t="s">
        <v>273</v>
      </c>
      <c r="E189" s="159" t="s">
        <v>672</v>
      </c>
      <c r="F189" s="160" t="s">
        <v>356</v>
      </c>
      <c r="G189" s="161" t="s">
        <v>267</v>
      </c>
      <c r="H189" s="162">
        <v>3</v>
      </c>
      <c r="I189" s="163"/>
      <c r="J189" s="164">
        <f t="shared" si="30"/>
        <v>0</v>
      </c>
      <c r="K189" s="165"/>
      <c r="L189" s="166"/>
      <c r="M189" s="167"/>
      <c r="N189" s="168" t="s">
        <v>36</v>
      </c>
      <c r="P189" s="153">
        <f t="shared" si="31"/>
        <v>0</v>
      </c>
      <c r="Q189" s="153">
        <v>0</v>
      </c>
      <c r="R189" s="153">
        <f t="shared" si="32"/>
        <v>0</v>
      </c>
      <c r="S189" s="153">
        <v>0</v>
      </c>
      <c r="T189" s="153">
        <f t="shared" si="33"/>
        <v>0</v>
      </c>
      <c r="U189" s="154"/>
      <c r="AR189" s="155" t="s">
        <v>138</v>
      </c>
      <c r="AT189" s="155" t="s">
        <v>273</v>
      </c>
      <c r="AU189" s="155" t="s">
        <v>81</v>
      </c>
      <c r="AY189" s="16" t="s">
        <v>120</v>
      </c>
      <c r="BE189" s="156">
        <f t="shared" si="34"/>
        <v>0</v>
      </c>
      <c r="BF189" s="156">
        <f t="shared" si="35"/>
        <v>0</v>
      </c>
      <c r="BG189" s="156">
        <f t="shared" si="36"/>
        <v>0</v>
      </c>
      <c r="BH189" s="156">
        <f t="shared" si="37"/>
        <v>0</v>
      </c>
      <c r="BI189" s="156">
        <f t="shared" si="38"/>
        <v>0</v>
      </c>
      <c r="BJ189" s="16" t="s">
        <v>79</v>
      </c>
      <c r="BK189" s="156">
        <f t="shared" si="39"/>
        <v>0</v>
      </c>
      <c r="BL189" s="16" t="s">
        <v>130</v>
      </c>
      <c r="BM189" s="155" t="s">
        <v>673</v>
      </c>
    </row>
    <row r="190" spans="2:65" s="31" customFormat="1" ht="16.5" customHeight="1">
      <c r="B190" s="142"/>
      <c r="C190" s="143" t="s">
        <v>222</v>
      </c>
      <c r="D190" s="143" t="s">
        <v>123</v>
      </c>
      <c r="E190" s="144" t="s">
        <v>362</v>
      </c>
      <c r="F190" s="145" t="s">
        <v>363</v>
      </c>
      <c r="G190" s="146" t="s">
        <v>242</v>
      </c>
      <c r="H190" s="147">
        <v>3</v>
      </c>
      <c r="I190" s="148"/>
      <c r="J190" s="149">
        <f t="shared" si="30"/>
        <v>0</v>
      </c>
      <c r="K190" s="150"/>
      <c r="L190" s="32"/>
      <c r="M190" s="151"/>
      <c r="N190" s="152" t="s">
        <v>36</v>
      </c>
      <c r="P190" s="153">
        <f t="shared" si="31"/>
        <v>0</v>
      </c>
      <c r="Q190" s="153">
        <v>5.0000000000000001E-4</v>
      </c>
      <c r="R190" s="153">
        <f t="shared" si="32"/>
        <v>1.5E-3</v>
      </c>
      <c r="S190" s="153">
        <v>0</v>
      </c>
      <c r="T190" s="153">
        <f t="shared" si="33"/>
        <v>0</v>
      </c>
      <c r="U190" s="154"/>
      <c r="AR190" s="155" t="s">
        <v>127</v>
      </c>
      <c r="AT190" s="155" t="s">
        <v>123</v>
      </c>
      <c r="AU190" s="155" t="s">
        <v>81</v>
      </c>
      <c r="AY190" s="16" t="s">
        <v>120</v>
      </c>
      <c r="BE190" s="156">
        <f t="shared" si="34"/>
        <v>0</v>
      </c>
      <c r="BF190" s="156">
        <f t="shared" si="35"/>
        <v>0</v>
      </c>
      <c r="BG190" s="156">
        <f t="shared" si="36"/>
        <v>0</v>
      </c>
      <c r="BH190" s="156">
        <f t="shared" si="37"/>
        <v>0</v>
      </c>
      <c r="BI190" s="156">
        <f t="shared" si="38"/>
        <v>0</v>
      </c>
      <c r="BJ190" s="16" t="s">
        <v>79</v>
      </c>
      <c r="BK190" s="156">
        <f t="shared" si="39"/>
        <v>0</v>
      </c>
      <c r="BL190" s="16" t="s">
        <v>127</v>
      </c>
      <c r="BM190" s="155" t="s">
        <v>546</v>
      </c>
    </row>
    <row r="191" spans="2:65" s="31" customFormat="1" ht="24.2" customHeight="1">
      <c r="B191" s="142"/>
      <c r="C191" s="143" t="s">
        <v>326</v>
      </c>
      <c r="D191" s="143" t="s">
        <v>123</v>
      </c>
      <c r="E191" s="144" t="s">
        <v>366</v>
      </c>
      <c r="F191" s="145" t="s">
        <v>367</v>
      </c>
      <c r="G191" s="146" t="s">
        <v>175</v>
      </c>
      <c r="H191" s="157"/>
      <c r="I191" s="148"/>
      <c r="J191" s="149">
        <f t="shared" si="30"/>
        <v>0</v>
      </c>
      <c r="K191" s="150"/>
      <c r="L191" s="32"/>
      <c r="M191" s="151"/>
      <c r="N191" s="152" t="s">
        <v>36</v>
      </c>
      <c r="P191" s="153">
        <f t="shared" si="31"/>
        <v>0</v>
      </c>
      <c r="Q191" s="153">
        <v>0</v>
      </c>
      <c r="R191" s="153">
        <f t="shared" si="32"/>
        <v>0</v>
      </c>
      <c r="S191" s="153">
        <v>0</v>
      </c>
      <c r="T191" s="153">
        <f t="shared" si="33"/>
        <v>0</v>
      </c>
      <c r="U191" s="154"/>
      <c r="AR191" s="155" t="s">
        <v>127</v>
      </c>
      <c r="AT191" s="155" t="s">
        <v>123</v>
      </c>
      <c r="AU191" s="155" t="s">
        <v>81</v>
      </c>
      <c r="AY191" s="16" t="s">
        <v>120</v>
      </c>
      <c r="BE191" s="156">
        <f t="shared" si="34"/>
        <v>0</v>
      </c>
      <c r="BF191" s="156">
        <f t="shared" si="35"/>
        <v>0</v>
      </c>
      <c r="BG191" s="156">
        <f t="shared" si="36"/>
        <v>0</v>
      </c>
      <c r="BH191" s="156">
        <f t="shared" si="37"/>
        <v>0</v>
      </c>
      <c r="BI191" s="156">
        <f t="shared" si="38"/>
        <v>0</v>
      </c>
      <c r="BJ191" s="16" t="s">
        <v>79</v>
      </c>
      <c r="BK191" s="156">
        <f t="shared" si="39"/>
        <v>0</v>
      </c>
      <c r="BL191" s="16" t="s">
        <v>127</v>
      </c>
      <c r="BM191" s="155" t="s">
        <v>330</v>
      </c>
    </row>
    <row r="192" spans="2:65" s="129" customFormat="1" ht="22.9" customHeight="1">
      <c r="B192" s="130"/>
      <c r="D192" s="131" t="s">
        <v>71</v>
      </c>
      <c r="E192" s="140" t="s">
        <v>369</v>
      </c>
      <c r="F192" s="140" t="s">
        <v>370</v>
      </c>
      <c r="I192" s="133"/>
      <c r="J192" s="141">
        <f>BK192</f>
        <v>0</v>
      </c>
      <c r="L192" s="130"/>
      <c r="M192" s="135"/>
      <c r="P192" s="136">
        <f>SUM(P193:P197)</f>
        <v>0</v>
      </c>
      <c r="R192" s="136">
        <f>SUM(R193:R197)</f>
        <v>4.0987400000000001E-4</v>
      </c>
      <c r="T192" s="136">
        <f>SUM(T193:T197)</f>
        <v>2.2000000000000001E-3</v>
      </c>
      <c r="U192" s="137"/>
      <c r="AR192" s="131" t="s">
        <v>81</v>
      </c>
      <c r="AT192" s="138" t="s">
        <v>71</v>
      </c>
      <c r="AU192" s="138" t="s">
        <v>79</v>
      </c>
      <c r="AY192" s="131" t="s">
        <v>120</v>
      </c>
      <c r="BK192" s="139">
        <f>SUM(BK193:BK197)</f>
        <v>0</v>
      </c>
    </row>
    <row r="193" spans="2:65" s="31" customFormat="1" ht="21.75" customHeight="1">
      <c r="B193" s="142"/>
      <c r="C193" s="143" t="s">
        <v>226</v>
      </c>
      <c r="D193" s="143" t="s">
        <v>123</v>
      </c>
      <c r="E193" s="144" t="s">
        <v>371</v>
      </c>
      <c r="F193" s="145" t="s">
        <v>372</v>
      </c>
      <c r="G193" s="146" t="s">
        <v>134</v>
      </c>
      <c r="H193" s="147">
        <v>2</v>
      </c>
      <c r="I193" s="148"/>
      <c r="J193" s="149">
        <f>ROUND(I193*H193,1)</f>
        <v>0</v>
      </c>
      <c r="K193" s="150"/>
      <c r="L193" s="32"/>
      <c r="M193" s="151"/>
      <c r="N193" s="152" t="s">
        <v>36</v>
      </c>
      <c r="P193" s="153">
        <f>O193*H193</f>
        <v>0</v>
      </c>
      <c r="Q193" s="153">
        <v>1.2640000000000001E-4</v>
      </c>
      <c r="R193" s="153">
        <f>Q193*H193</f>
        <v>2.5280000000000002E-4</v>
      </c>
      <c r="S193" s="153">
        <v>1.1000000000000001E-3</v>
      </c>
      <c r="T193" s="153">
        <f>S193*H193</f>
        <v>2.2000000000000001E-3</v>
      </c>
      <c r="U193" s="154"/>
      <c r="AR193" s="155" t="s">
        <v>127</v>
      </c>
      <c r="AT193" s="155" t="s">
        <v>123</v>
      </c>
      <c r="AU193" s="155" t="s">
        <v>81</v>
      </c>
      <c r="AY193" s="16" t="s">
        <v>120</v>
      </c>
      <c r="BE193" s="156">
        <f>IF(N193="základní",J193,0)</f>
        <v>0</v>
      </c>
      <c r="BF193" s="156">
        <f>IF(N193="snížená",J193,0)</f>
        <v>0</v>
      </c>
      <c r="BG193" s="156">
        <f>IF(N193="zákl. přenesená",J193,0)</f>
        <v>0</v>
      </c>
      <c r="BH193" s="156">
        <f>IF(N193="sníž. přenesená",J193,0)</f>
        <v>0</v>
      </c>
      <c r="BI193" s="156">
        <f>IF(N193="nulová",J193,0)</f>
        <v>0</v>
      </c>
      <c r="BJ193" s="16" t="s">
        <v>79</v>
      </c>
      <c r="BK193" s="156">
        <f>ROUND(I193*H193,1)</f>
        <v>0</v>
      </c>
      <c r="BL193" s="16" t="s">
        <v>127</v>
      </c>
      <c r="BM193" s="155" t="s">
        <v>333</v>
      </c>
    </row>
    <row r="194" spans="2:65" s="31" customFormat="1" ht="16.5" customHeight="1">
      <c r="B194" s="142"/>
      <c r="C194" s="143" t="s">
        <v>334</v>
      </c>
      <c r="D194" s="143" t="s">
        <v>123</v>
      </c>
      <c r="E194" s="144" t="s">
        <v>375</v>
      </c>
      <c r="F194" s="145" t="s">
        <v>376</v>
      </c>
      <c r="G194" s="146" t="s">
        <v>134</v>
      </c>
      <c r="H194" s="147">
        <v>2</v>
      </c>
      <c r="I194" s="148"/>
      <c r="J194" s="149">
        <f>ROUND(I194*H194,1)</f>
        <v>0</v>
      </c>
      <c r="K194" s="150"/>
      <c r="L194" s="32"/>
      <c r="M194" s="151"/>
      <c r="N194" s="152" t="s">
        <v>36</v>
      </c>
      <c r="P194" s="153">
        <f>O194*H194</f>
        <v>0</v>
      </c>
      <c r="Q194" s="153">
        <v>7.8536999999999997E-5</v>
      </c>
      <c r="R194" s="153">
        <f>Q194*H194</f>
        <v>1.5707399999999999E-4</v>
      </c>
      <c r="S194" s="153">
        <v>0</v>
      </c>
      <c r="T194" s="153">
        <f>S194*H194</f>
        <v>0</v>
      </c>
      <c r="U194" s="154"/>
      <c r="AR194" s="155" t="s">
        <v>127</v>
      </c>
      <c r="AT194" s="155" t="s">
        <v>123</v>
      </c>
      <c r="AU194" s="155" t="s">
        <v>81</v>
      </c>
      <c r="AY194" s="16" t="s">
        <v>120</v>
      </c>
      <c r="BE194" s="156">
        <f>IF(N194="základní",J194,0)</f>
        <v>0</v>
      </c>
      <c r="BF194" s="156">
        <f>IF(N194="snížená",J194,0)</f>
        <v>0</v>
      </c>
      <c r="BG194" s="156">
        <f>IF(N194="zákl. přenesená",J194,0)</f>
        <v>0</v>
      </c>
      <c r="BH194" s="156">
        <f>IF(N194="sníž. přenesená",J194,0)</f>
        <v>0</v>
      </c>
      <c r="BI194" s="156">
        <f>IF(N194="nulová",J194,0)</f>
        <v>0</v>
      </c>
      <c r="BJ194" s="16" t="s">
        <v>79</v>
      </c>
      <c r="BK194" s="156">
        <f>ROUND(I194*H194,1)</f>
        <v>0</v>
      </c>
      <c r="BL194" s="16" t="s">
        <v>127</v>
      </c>
      <c r="BM194" s="155" t="s">
        <v>338</v>
      </c>
    </row>
    <row r="195" spans="2:65" s="31" customFormat="1" ht="16.5" customHeight="1">
      <c r="B195" s="142"/>
      <c r="C195" s="158" t="s">
        <v>229</v>
      </c>
      <c r="D195" s="158" t="s">
        <v>273</v>
      </c>
      <c r="E195" s="159" t="s">
        <v>378</v>
      </c>
      <c r="F195" s="160" t="s">
        <v>379</v>
      </c>
      <c r="G195" s="161" t="s">
        <v>380</v>
      </c>
      <c r="H195" s="162">
        <v>1</v>
      </c>
      <c r="I195" s="163"/>
      <c r="J195" s="164">
        <f>ROUND(I195*H195,1)</f>
        <v>0</v>
      </c>
      <c r="K195" s="165"/>
      <c r="L195" s="166"/>
      <c r="M195" s="167"/>
      <c r="N195" s="168" t="s">
        <v>36</v>
      </c>
      <c r="P195" s="153">
        <f>O195*H195</f>
        <v>0</v>
      </c>
      <c r="Q195" s="153">
        <v>0</v>
      </c>
      <c r="R195" s="153">
        <f>Q195*H195</f>
        <v>0</v>
      </c>
      <c r="S195" s="153">
        <v>0</v>
      </c>
      <c r="T195" s="153">
        <f>S195*H195</f>
        <v>0</v>
      </c>
      <c r="U195" s="154"/>
      <c r="AR195" s="155" t="s">
        <v>181</v>
      </c>
      <c r="AT195" s="155" t="s">
        <v>273</v>
      </c>
      <c r="AU195" s="155" t="s">
        <v>81</v>
      </c>
      <c r="AY195" s="16" t="s">
        <v>120</v>
      </c>
      <c r="BE195" s="156">
        <f>IF(N195="základní",J195,0)</f>
        <v>0</v>
      </c>
      <c r="BF195" s="156">
        <f>IF(N195="snížená",J195,0)</f>
        <v>0</v>
      </c>
      <c r="BG195" s="156">
        <f>IF(N195="zákl. přenesená",J195,0)</f>
        <v>0</v>
      </c>
      <c r="BH195" s="156">
        <f>IF(N195="sníž. přenesená",J195,0)</f>
        <v>0</v>
      </c>
      <c r="BI195" s="156">
        <f>IF(N195="nulová",J195,0)</f>
        <v>0</v>
      </c>
      <c r="BJ195" s="16" t="s">
        <v>79</v>
      </c>
      <c r="BK195" s="156">
        <f>ROUND(I195*H195,1)</f>
        <v>0</v>
      </c>
      <c r="BL195" s="16" t="s">
        <v>127</v>
      </c>
      <c r="BM195" s="155" t="s">
        <v>341</v>
      </c>
    </row>
    <row r="196" spans="2:65" s="31" customFormat="1" ht="16.5" customHeight="1">
      <c r="B196" s="142"/>
      <c r="C196" s="158" t="s">
        <v>342</v>
      </c>
      <c r="D196" s="158" t="s">
        <v>273</v>
      </c>
      <c r="E196" s="159" t="s">
        <v>383</v>
      </c>
      <c r="F196" s="160" t="s">
        <v>384</v>
      </c>
      <c r="G196" s="161" t="s">
        <v>380</v>
      </c>
      <c r="H196" s="162">
        <v>1</v>
      </c>
      <c r="I196" s="163"/>
      <c r="J196" s="164">
        <f>ROUND(I196*H196,1)</f>
        <v>0</v>
      </c>
      <c r="K196" s="165"/>
      <c r="L196" s="166"/>
      <c r="M196" s="167"/>
      <c r="N196" s="168" t="s">
        <v>36</v>
      </c>
      <c r="P196" s="153">
        <f>O196*H196</f>
        <v>0</v>
      </c>
      <c r="Q196" s="153">
        <v>0</v>
      </c>
      <c r="R196" s="153">
        <f>Q196*H196</f>
        <v>0</v>
      </c>
      <c r="S196" s="153">
        <v>0</v>
      </c>
      <c r="T196" s="153">
        <f>S196*H196</f>
        <v>0</v>
      </c>
      <c r="U196" s="154"/>
      <c r="AR196" s="155" t="s">
        <v>181</v>
      </c>
      <c r="AT196" s="155" t="s">
        <v>273</v>
      </c>
      <c r="AU196" s="155" t="s">
        <v>81</v>
      </c>
      <c r="AY196" s="16" t="s">
        <v>120</v>
      </c>
      <c r="BE196" s="156">
        <f>IF(N196="základní",J196,0)</f>
        <v>0</v>
      </c>
      <c r="BF196" s="156">
        <f>IF(N196="snížená",J196,0)</f>
        <v>0</v>
      </c>
      <c r="BG196" s="156">
        <f>IF(N196="zákl. přenesená",J196,0)</f>
        <v>0</v>
      </c>
      <c r="BH196" s="156">
        <f>IF(N196="sníž. přenesená",J196,0)</f>
        <v>0</v>
      </c>
      <c r="BI196" s="156">
        <f>IF(N196="nulová",J196,0)</f>
        <v>0</v>
      </c>
      <c r="BJ196" s="16" t="s">
        <v>79</v>
      </c>
      <c r="BK196" s="156">
        <f>ROUND(I196*H196,1)</f>
        <v>0</v>
      </c>
      <c r="BL196" s="16" t="s">
        <v>127</v>
      </c>
      <c r="BM196" s="155" t="s">
        <v>345</v>
      </c>
    </row>
    <row r="197" spans="2:65" s="31" customFormat="1" ht="24.2" customHeight="1">
      <c r="B197" s="142"/>
      <c r="C197" s="143" t="s">
        <v>233</v>
      </c>
      <c r="D197" s="143" t="s">
        <v>123</v>
      </c>
      <c r="E197" s="144" t="s">
        <v>386</v>
      </c>
      <c r="F197" s="145" t="s">
        <v>387</v>
      </c>
      <c r="G197" s="146" t="s">
        <v>175</v>
      </c>
      <c r="H197" s="157"/>
      <c r="I197" s="148"/>
      <c r="J197" s="149">
        <f>ROUND(I197*H197,1)</f>
        <v>0</v>
      </c>
      <c r="K197" s="150"/>
      <c r="L197" s="32"/>
      <c r="M197" s="151"/>
      <c r="N197" s="152" t="s">
        <v>36</v>
      </c>
      <c r="P197" s="153">
        <f>O197*H197</f>
        <v>0</v>
      </c>
      <c r="Q197" s="153">
        <v>0</v>
      </c>
      <c r="R197" s="153">
        <f>Q197*H197</f>
        <v>0</v>
      </c>
      <c r="S197" s="153">
        <v>0</v>
      </c>
      <c r="T197" s="153">
        <f>S197*H197</f>
        <v>0</v>
      </c>
      <c r="U197" s="154"/>
      <c r="AR197" s="155" t="s">
        <v>127</v>
      </c>
      <c r="AT197" s="155" t="s">
        <v>123</v>
      </c>
      <c r="AU197" s="155" t="s">
        <v>81</v>
      </c>
      <c r="AY197" s="16" t="s">
        <v>120</v>
      </c>
      <c r="BE197" s="156">
        <f>IF(N197="základní",J197,0)</f>
        <v>0</v>
      </c>
      <c r="BF197" s="156">
        <f>IF(N197="snížená",J197,0)</f>
        <v>0</v>
      </c>
      <c r="BG197" s="156">
        <f>IF(N197="zákl. přenesená",J197,0)</f>
        <v>0</v>
      </c>
      <c r="BH197" s="156">
        <f>IF(N197="sníž. přenesená",J197,0)</f>
        <v>0</v>
      </c>
      <c r="BI197" s="156">
        <f>IF(N197="nulová",J197,0)</f>
        <v>0</v>
      </c>
      <c r="BJ197" s="16" t="s">
        <v>79</v>
      </c>
      <c r="BK197" s="156">
        <f>ROUND(I197*H197,1)</f>
        <v>0</v>
      </c>
      <c r="BL197" s="16" t="s">
        <v>127</v>
      </c>
      <c r="BM197" s="155" t="s">
        <v>350</v>
      </c>
    </row>
    <row r="198" spans="2:65" s="129" customFormat="1" ht="22.9" customHeight="1">
      <c r="B198" s="130"/>
      <c r="D198" s="131" t="s">
        <v>71</v>
      </c>
      <c r="E198" s="140" t="s">
        <v>389</v>
      </c>
      <c r="F198" s="140" t="s">
        <v>390</v>
      </c>
      <c r="I198" s="133"/>
      <c r="J198" s="141">
        <f>BK198</f>
        <v>0</v>
      </c>
      <c r="L198" s="130"/>
      <c r="M198" s="135"/>
      <c r="P198" s="136">
        <f>SUM(P199:P203)</f>
        <v>0</v>
      </c>
      <c r="R198" s="136">
        <f>SUM(R199:R203)</f>
        <v>0</v>
      </c>
      <c r="T198" s="136">
        <f>SUM(T199:T203)</f>
        <v>2.3800000000000002E-2</v>
      </c>
      <c r="U198" s="137"/>
      <c r="AR198" s="131" t="s">
        <v>81</v>
      </c>
      <c r="AT198" s="138" t="s">
        <v>71</v>
      </c>
      <c r="AU198" s="138" t="s">
        <v>79</v>
      </c>
      <c r="AY198" s="131" t="s">
        <v>120</v>
      </c>
      <c r="BK198" s="139">
        <f>SUM(BK199:BK203)</f>
        <v>0</v>
      </c>
    </row>
    <row r="199" spans="2:65" s="31" customFormat="1" ht="16.5" customHeight="1">
      <c r="B199" s="142"/>
      <c r="C199" s="143" t="s">
        <v>351</v>
      </c>
      <c r="D199" s="143" t="s">
        <v>123</v>
      </c>
      <c r="E199" s="144" t="s">
        <v>392</v>
      </c>
      <c r="F199" s="145" t="s">
        <v>393</v>
      </c>
      <c r="G199" s="146" t="s">
        <v>337</v>
      </c>
      <c r="H199" s="147">
        <v>1</v>
      </c>
      <c r="I199" s="148"/>
      <c r="J199" s="149">
        <f>ROUND(I199*H199,1)</f>
        <v>0</v>
      </c>
      <c r="K199" s="150"/>
      <c r="L199" s="32"/>
      <c r="M199" s="151"/>
      <c r="N199" s="152" t="s">
        <v>36</v>
      </c>
      <c r="P199" s="153">
        <f>O199*H199</f>
        <v>0</v>
      </c>
      <c r="Q199" s="153">
        <v>0</v>
      </c>
      <c r="R199" s="153">
        <f>Q199*H199</f>
        <v>0</v>
      </c>
      <c r="S199" s="153">
        <v>0</v>
      </c>
      <c r="T199" s="153">
        <f>S199*H199</f>
        <v>0</v>
      </c>
      <c r="U199" s="154"/>
      <c r="AR199" s="155" t="s">
        <v>127</v>
      </c>
      <c r="AT199" s="155" t="s">
        <v>123</v>
      </c>
      <c r="AU199" s="155" t="s">
        <v>81</v>
      </c>
      <c r="AY199" s="16" t="s">
        <v>120</v>
      </c>
      <c r="BE199" s="156">
        <f>IF(N199="základní",J199,0)</f>
        <v>0</v>
      </c>
      <c r="BF199" s="156">
        <f>IF(N199="snížená",J199,0)</f>
        <v>0</v>
      </c>
      <c r="BG199" s="156">
        <f>IF(N199="zákl. přenesená",J199,0)</f>
        <v>0</v>
      </c>
      <c r="BH199" s="156">
        <f>IF(N199="sníž. přenesená",J199,0)</f>
        <v>0</v>
      </c>
      <c r="BI199" s="156">
        <f>IF(N199="nulová",J199,0)</f>
        <v>0</v>
      </c>
      <c r="BJ199" s="16" t="s">
        <v>79</v>
      </c>
      <c r="BK199" s="156">
        <f>ROUND(I199*H199,1)</f>
        <v>0</v>
      </c>
      <c r="BL199" s="16" t="s">
        <v>127</v>
      </c>
      <c r="BM199" s="155" t="s">
        <v>354</v>
      </c>
    </row>
    <row r="200" spans="2:65" s="31" customFormat="1" ht="16.5" customHeight="1">
      <c r="B200" s="142"/>
      <c r="C200" s="143" t="s">
        <v>236</v>
      </c>
      <c r="D200" s="143" t="s">
        <v>123</v>
      </c>
      <c r="E200" s="144" t="s">
        <v>395</v>
      </c>
      <c r="F200" s="145" t="s">
        <v>396</v>
      </c>
      <c r="G200" s="146" t="s">
        <v>267</v>
      </c>
      <c r="H200" s="147">
        <v>1</v>
      </c>
      <c r="I200" s="148"/>
      <c r="J200" s="149">
        <f>ROUND(I200*H200,1)</f>
        <v>0</v>
      </c>
      <c r="K200" s="150"/>
      <c r="L200" s="32"/>
      <c r="M200" s="151"/>
      <c r="N200" s="152" t="s">
        <v>36</v>
      </c>
      <c r="P200" s="153">
        <f>O200*H200</f>
        <v>0</v>
      </c>
      <c r="Q200" s="153">
        <v>0</v>
      </c>
      <c r="R200" s="153">
        <f>Q200*H200</f>
        <v>0</v>
      </c>
      <c r="S200" s="153">
        <v>2.3800000000000002E-2</v>
      </c>
      <c r="T200" s="153">
        <f>S200*H200</f>
        <v>2.3800000000000002E-2</v>
      </c>
      <c r="U200" s="154"/>
      <c r="AR200" s="155" t="s">
        <v>127</v>
      </c>
      <c r="AT200" s="155" t="s">
        <v>123</v>
      </c>
      <c r="AU200" s="155" t="s">
        <v>81</v>
      </c>
      <c r="AY200" s="16" t="s">
        <v>120</v>
      </c>
      <c r="BE200" s="156">
        <f>IF(N200="základní",J200,0)</f>
        <v>0</v>
      </c>
      <c r="BF200" s="156">
        <f>IF(N200="snížená",J200,0)</f>
        <v>0</v>
      </c>
      <c r="BG200" s="156">
        <f>IF(N200="zákl. přenesená",J200,0)</f>
        <v>0</v>
      </c>
      <c r="BH200" s="156">
        <f>IF(N200="sníž. přenesená",J200,0)</f>
        <v>0</v>
      </c>
      <c r="BI200" s="156">
        <f>IF(N200="nulová",J200,0)</f>
        <v>0</v>
      </c>
      <c r="BJ200" s="16" t="s">
        <v>79</v>
      </c>
      <c r="BK200" s="156">
        <f>ROUND(I200*H200,1)</f>
        <v>0</v>
      </c>
      <c r="BL200" s="16" t="s">
        <v>127</v>
      </c>
      <c r="BM200" s="155" t="s">
        <v>610</v>
      </c>
    </row>
    <row r="201" spans="2:65" s="31" customFormat="1" ht="16.5" customHeight="1">
      <c r="B201" s="142"/>
      <c r="C201" s="143" t="s">
        <v>358</v>
      </c>
      <c r="D201" s="143" t="s">
        <v>123</v>
      </c>
      <c r="E201" s="144" t="s">
        <v>399</v>
      </c>
      <c r="F201" s="145" t="s">
        <v>400</v>
      </c>
      <c r="G201" s="146" t="s">
        <v>134</v>
      </c>
      <c r="H201" s="147">
        <v>1</v>
      </c>
      <c r="I201" s="148"/>
      <c r="J201" s="149">
        <f>ROUND(I201*H201,1)</f>
        <v>0</v>
      </c>
      <c r="K201" s="150"/>
      <c r="L201" s="32"/>
      <c r="M201" s="151"/>
      <c r="N201" s="152" t="s">
        <v>36</v>
      </c>
      <c r="P201" s="153">
        <f>O201*H201</f>
        <v>0</v>
      </c>
      <c r="Q201" s="153">
        <v>0</v>
      </c>
      <c r="R201" s="153">
        <f>Q201*H201</f>
        <v>0</v>
      </c>
      <c r="S201" s="153">
        <v>0</v>
      </c>
      <c r="T201" s="153">
        <f>S201*H201</f>
        <v>0</v>
      </c>
      <c r="U201" s="154"/>
      <c r="AR201" s="155" t="s">
        <v>127</v>
      </c>
      <c r="AT201" s="155" t="s">
        <v>123</v>
      </c>
      <c r="AU201" s="155" t="s">
        <v>81</v>
      </c>
      <c r="AY201" s="16" t="s">
        <v>120</v>
      </c>
      <c r="BE201" s="156">
        <f>IF(N201="základní",J201,0)</f>
        <v>0</v>
      </c>
      <c r="BF201" s="156">
        <f>IF(N201="snížená",J201,0)</f>
        <v>0</v>
      </c>
      <c r="BG201" s="156">
        <f>IF(N201="zákl. přenesená",J201,0)</f>
        <v>0</v>
      </c>
      <c r="BH201" s="156">
        <f>IF(N201="sníž. přenesená",J201,0)</f>
        <v>0</v>
      </c>
      <c r="BI201" s="156">
        <f>IF(N201="nulová",J201,0)</f>
        <v>0</v>
      </c>
      <c r="BJ201" s="16" t="s">
        <v>79</v>
      </c>
      <c r="BK201" s="156">
        <f>ROUND(I201*H201,1)</f>
        <v>0</v>
      </c>
      <c r="BL201" s="16" t="s">
        <v>127</v>
      </c>
      <c r="BM201" s="155" t="s">
        <v>619</v>
      </c>
    </row>
    <row r="202" spans="2:65" s="31" customFormat="1" ht="16.5" customHeight="1">
      <c r="B202" s="142"/>
      <c r="C202" s="143" t="s">
        <v>243</v>
      </c>
      <c r="D202" s="143" t="s">
        <v>123</v>
      </c>
      <c r="E202" s="144" t="s">
        <v>402</v>
      </c>
      <c r="F202" s="145" t="s">
        <v>403</v>
      </c>
      <c r="G202" s="146" t="s">
        <v>337</v>
      </c>
      <c r="H202" s="147">
        <v>1</v>
      </c>
      <c r="I202" s="148"/>
      <c r="J202" s="149">
        <f>ROUND(I202*H202,1)</f>
        <v>0</v>
      </c>
      <c r="K202" s="150"/>
      <c r="L202" s="32"/>
      <c r="M202" s="151"/>
      <c r="N202" s="152" t="s">
        <v>36</v>
      </c>
      <c r="P202" s="153">
        <f>O202*H202</f>
        <v>0</v>
      </c>
      <c r="Q202" s="153">
        <v>0</v>
      </c>
      <c r="R202" s="153">
        <f>Q202*H202</f>
        <v>0</v>
      </c>
      <c r="S202" s="153">
        <v>0</v>
      </c>
      <c r="T202" s="153">
        <f>S202*H202</f>
        <v>0</v>
      </c>
      <c r="U202" s="154"/>
      <c r="AR202" s="155" t="s">
        <v>127</v>
      </c>
      <c r="AT202" s="155" t="s">
        <v>123</v>
      </c>
      <c r="AU202" s="155" t="s">
        <v>81</v>
      </c>
      <c r="AY202" s="16" t="s">
        <v>120</v>
      </c>
      <c r="BE202" s="156">
        <f>IF(N202="základní",J202,0)</f>
        <v>0</v>
      </c>
      <c r="BF202" s="156">
        <f>IF(N202="snížená",J202,0)</f>
        <v>0</v>
      </c>
      <c r="BG202" s="156">
        <f>IF(N202="zákl. přenesená",J202,0)</f>
        <v>0</v>
      </c>
      <c r="BH202" s="156">
        <f>IF(N202="sníž. přenesená",J202,0)</f>
        <v>0</v>
      </c>
      <c r="BI202" s="156">
        <f>IF(N202="nulová",J202,0)</f>
        <v>0</v>
      </c>
      <c r="BJ202" s="16" t="s">
        <v>79</v>
      </c>
      <c r="BK202" s="156">
        <f>ROUND(I202*H202,1)</f>
        <v>0</v>
      </c>
      <c r="BL202" s="16" t="s">
        <v>127</v>
      </c>
      <c r="BM202" s="155" t="s">
        <v>364</v>
      </c>
    </row>
    <row r="203" spans="2:65" s="31" customFormat="1" ht="24.2" customHeight="1">
      <c r="B203" s="142"/>
      <c r="C203" s="143" t="s">
        <v>365</v>
      </c>
      <c r="D203" s="143" t="s">
        <v>123</v>
      </c>
      <c r="E203" s="144" t="s">
        <v>406</v>
      </c>
      <c r="F203" s="145" t="s">
        <v>407</v>
      </c>
      <c r="G203" s="146" t="s">
        <v>175</v>
      </c>
      <c r="H203" s="157"/>
      <c r="I203" s="148"/>
      <c r="J203" s="149">
        <f>ROUND(I203*H203,1)</f>
        <v>0</v>
      </c>
      <c r="K203" s="150"/>
      <c r="L203" s="32"/>
      <c r="M203" s="151"/>
      <c r="N203" s="152" t="s">
        <v>36</v>
      </c>
      <c r="P203" s="153">
        <f>O203*H203</f>
        <v>0</v>
      </c>
      <c r="Q203" s="153">
        <v>0</v>
      </c>
      <c r="R203" s="153">
        <f>Q203*H203</f>
        <v>0</v>
      </c>
      <c r="S203" s="153">
        <v>0</v>
      </c>
      <c r="T203" s="153">
        <f>S203*H203</f>
        <v>0</v>
      </c>
      <c r="U203" s="154"/>
      <c r="AR203" s="155" t="s">
        <v>127</v>
      </c>
      <c r="AT203" s="155" t="s">
        <v>123</v>
      </c>
      <c r="AU203" s="155" t="s">
        <v>81</v>
      </c>
      <c r="AY203" s="16" t="s">
        <v>120</v>
      </c>
      <c r="BE203" s="156">
        <f>IF(N203="základní",J203,0)</f>
        <v>0</v>
      </c>
      <c r="BF203" s="156">
        <f>IF(N203="snížená",J203,0)</f>
        <v>0</v>
      </c>
      <c r="BG203" s="156">
        <f>IF(N203="zákl. přenesená",J203,0)</f>
        <v>0</v>
      </c>
      <c r="BH203" s="156">
        <f>IF(N203="sníž. přenesená",J203,0)</f>
        <v>0</v>
      </c>
      <c r="BI203" s="156">
        <f>IF(N203="nulová",J203,0)</f>
        <v>0</v>
      </c>
      <c r="BJ203" s="16" t="s">
        <v>79</v>
      </c>
      <c r="BK203" s="156">
        <f>ROUND(I203*H203,1)</f>
        <v>0</v>
      </c>
      <c r="BL203" s="16" t="s">
        <v>127</v>
      </c>
      <c r="BM203" s="155" t="s">
        <v>368</v>
      </c>
    </row>
    <row r="204" spans="2:65" s="129" customFormat="1" ht="22.9" customHeight="1">
      <c r="B204" s="130"/>
      <c r="D204" s="131" t="s">
        <v>71</v>
      </c>
      <c r="E204" s="140" t="s">
        <v>409</v>
      </c>
      <c r="F204" s="140" t="s">
        <v>410</v>
      </c>
      <c r="I204" s="133"/>
      <c r="J204" s="141">
        <f>BK204</f>
        <v>0</v>
      </c>
      <c r="L204" s="130"/>
      <c r="M204" s="135"/>
      <c r="P204" s="136">
        <f>SUM(P205:P213)</f>
        <v>0</v>
      </c>
      <c r="R204" s="136">
        <f>SUM(R205:R213)</f>
        <v>0.30876999999999993</v>
      </c>
      <c r="T204" s="136">
        <f>SUM(T205:T213)</f>
        <v>0.99999999999999989</v>
      </c>
      <c r="U204" s="137"/>
      <c r="AR204" s="131" t="s">
        <v>81</v>
      </c>
      <c r="AT204" s="138" t="s">
        <v>71</v>
      </c>
      <c r="AU204" s="138" t="s">
        <v>79</v>
      </c>
      <c r="AY204" s="131" t="s">
        <v>120</v>
      </c>
      <c r="BK204" s="139">
        <f>SUM(BK205:BK213)</f>
        <v>0</v>
      </c>
    </row>
    <row r="205" spans="2:65" s="31" customFormat="1" ht="16.5" customHeight="1">
      <c r="B205" s="142"/>
      <c r="C205" s="143" t="s">
        <v>338</v>
      </c>
      <c r="D205" s="143" t="s">
        <v>123</v>
      </c>
      <c r="E205" s="144" t="s">
        <v>411</v>
      </c>
      <c r="F205" s="145" t="s">
        <v>412</v>
      </c>
      <c r="G205" s="146" t="s">
        <v>126</v>
      </c>
      <c r="H205" s="147">
        <v>25</v>
      </c>
      <c r="I205" s="148"/>
      <c r="J205" s="149">
        <f t="shared" ref="J205:J213" si="40">ROUND(I205*H205,1)</f>
        <v>0</v>
      </c>
      <c r="K205" s="150"/>
      <c r="L205" s="32"/>
      <c r="M205" s="151"/>
      <c r="N205" s="152" t="s">
        <v>36</v>
      </c>
      <c r="P205" s="153">
        <f t="shared" ref="P205:P213" si="41">O205*H205</f>
        <v>0</v>
      </c>
      <c r="Q205" s="153">
        <v>8.4000000000000003E-4</v>
      </c>
      <c r="R205" s="153">
        <f t="shared" ref="R205:R213" si="42">Q205*H205</f>
        <v>2.1000000000000001E-2</v>
      </c>
      <c r="S205" s="153">
        <v>0</v>
      </c>
      <c r="T205" s="153">
        <f t="shared" ref="T205:T213" si="43">S205*H205</f>
        <v>0</v>
      </c>
      <c r="U205" s="154"/>
      <c r="AR205" s="155" t="s">
        <v>127</v>
      </c>
      <c r="AT205" s="155" t="s">
        <v>123</v>
      </c>
      <c r="AU205" s="155" t="s">
        <v>81</v>
      </c>
      <c r="AY205" s="16" t="s">
        <v>120</v>
      </c>
      <c r="BE205" s="156">
        <f t="shared" ref="BE205:BE213" si="44">IF(N205="základní",J205,0)</f>
        <v>0</v>
      </c>
      <c r="BF205" s="156">
        <f t="shared" ref="BF205:BF213" si="45">IF(N205="snížená",J205,0)</f>
        <v>0</v>
      </c>
      <c r="BG205" s="156">
        <f t="shared" ref="BG205:BG213" si="46">IF(N205="zákl. přenesená",J205,0)</f>
        <v>0</v>
      </c>
      <c r="BH205" s="156">
        <f t="shared" ref="BH205:BH213" si="47">IF(N205="sníž. přenesená",J205,0)</f>
        <v>0</v>
      </c>
      <c r="BI205" s="156">
        <f t="shared" ref="BI205:BI213" si="48">IF(N205="nulová",J205,0)</f>
        <v>0</v>
      </c>
      <c r="BJ205" s="16" t="s">
        <v>79</v>
      </c>
      <c r="BK205" s="156">
        <f t="shared" ref="BK205:BK213" si="49">ROUND(I205*H205,1)</f>
        <v>0</v>
      </c>
      <c r="BL205" s="16" t="s">
        <v>127</v>
      </c>
      <c r="BM205" s="155" t="s">
        <v>674</v>
      </c>
    </row>
    <row r="206" spans="2:65" s="31" customFormat="1" ht="24.2" customHeight="1">
      <c r="B206" s="142"/>
      <c r="C206" s="143" t="s">
        <v>573</v>
      </c>
      <c r="D206" s="143" t="s">
        <v>123</v>
      </c>
      <c r="E206" s="144" t="s">
        <v>415</v>
      </c>
      <c r="F206" s="145" t="s">
        <v>416</v>
      </c>
      <c r="G206" s="146" t="s">
        <v>417</v>
      </c>
      <c r="H206" s="147">
        <v>17.5</v>
      </c>
      <c r="I206" s="148"/>
      <c r="J206" s="149">
        <f t="shared" si="40"/>
        <v>0</v>
      </c>
      <c r="K206" s="150"/>
      <c r="L206" s="32"/>
      <c r="M206" s="151"/>
      <c r="N206" s="152" t="s">
        <v>36</v>
      </c>
      <c r="P206" s="153">
        <f t="shared" si="41"/>
        <v>0</v>
      </c>
      <c r="Q206" s="153">
        <v>4.2000000000000002E-4</v>
      </c>
      <c r="R206" s="153">
        <f t="shared" si="42"/>
        <v>7.3500000000000006E-3</v>
      </c>
      <c r="S206" s="153">
        <v>0</v>
      </c>
      <c r="T206" s="153">
        <f t="shared" si="43"/>
        <v>0</v>
      </c>
      <c r="U206" s="154"/>
      <c r="AR206" s="155" t="s">
        <v>127</v>
      </c>
      <c r="AT206" s="155" t="s">
        <v>123</v>
      </c>
      <c r="AU206" s="155" t="s">
        <v>81</v>
      </c>
      <c r="AY206" s="16" t="s">
        <v>120</v>
      </c>
      <c r="BE206" s="156">
        <f t="shared" si="44"/>
        <v>0</v>
      </c>
      <c r="BF206" s="156">
        <f t="shared" si="45"/>
        <v>0</v>
      </c>
      <c r="BG206" s="156">
        <f t="shared" si="46"/>
        <v>0</v>
      </c>
      <c r="BH206" s="156">
        <f t="shared" si="47"/>
        <v>0</v>
      </c>
      <c r="BI206" s="156">
        <f t="shared" si="48"/>
        <v>0</v>
      </c>
      <c r="BJ206" s="16" t="s">
        <v>79</v>
      </c>
      <c r="BK206" s="156">
        <f t="shared" si="49"/>
        <v>0</v>
      </c>
      <c r="BL206" s="16" t="s">
        <v>127</v>
      </c>
      <c r="BM206" s="155" t="s">
        <v>675</v>
      </c>
    </row>
    <row r="207" spans="2:65" s="31" customFormat="1" ht="24.2" customHeight="1">
      <c r="B207" s="142"/>
      <c r="C207" s="158" t="s">
        <v>341</v>
      </c>
      <c r="D207" s="158" t="s">
        <v>273</v>
      </c>
      <c r="E207" s="159" t="s">
        <v>419</v>
      </c>
      <c r="F207" s="160" t="s">
        <v>420</v>
      </c>
      <c r="G207" s="161" t="s">
        <v>417</v>
      </c>
      <c r="H207" s="162">
        <v>30</v>
      </c>
      <c r="I207" s="163"/>
      <c r="J207" s="164">
        <f t="shared" si="40"/>
        <v>0</v>
      </c>
      <c r="K207" s="165"/>
      <c r="L207" s="166"/>
      <c r="M207" s="167"/>
      <c r="N207" s="168" t="s">
        <v>36</v>
      </c>
      <c r="P207" s="153">
        <f t="shared" si="41"/>
        <v>0</v>
      </c>
      <c r="Q207" s="153">
        <v>8.9999999999999993E-3</v>
      </c>
      <c r="R207" s="153">
        <f t="shared" si="42"/>
        <v>0.26999999999999996</v>
      </c>
      <c r="S207" s="153">
        <v>0</v>
      </c>
      <c r="T207" s="153">
        <f t="shared" si="43"/>
        <v>0</v>
      </c>
      <c r="U207" s="154"/>
      <c r="AR207" s="155" t="s">
        <v>181</v>
      </c>
      <c r="AT207" s="155" t="s">
        <v>273</v>
      </c>
      <c r="AU207" s="155" t="s">
        <v>81</v>
      </c>
      <c r="AY207" s="16" t="s">
        <v>120</v>
      </c>
      <c r="BE207" s="156">
        <f t="shared" si="44"/>
        <v>0</v>
      </c>
      <c r="BF207" s="156">
        <f t="shared" si="45"/>
        <v>0</v>
      </c>
      <c r="BG207" s="156">
        <f t="shared" si="46"/>
        <v>0</v>
      </c>
      <c r="BH207" s="156">
        <f t="shared" si="47"/>
        <v>0</v>
      </c>
      <c r="BI207" s="156">
        <f t="shared" si="48"/>
        <v>0</v>
      </c>
      <c r="BJ207" s="16" t="s">
        <v>79</v>
      </c>
      <c r="BK207" s="156">
        <f t="shared" si="49"/>
        <v>0</v>
      </c>
      <c r="BL207" s="16" t="s">
        <v>127</v>
      </c>
      <c r="BM207" s="155" t="s">
        <v>676</v>
      </c>
    </row>
    <row r="208" spans="2:65" s="31" customFormat="1" ht="24.2" customHeight="1">
      <c r="B208" s="142"/>
      <c r="C208" s="143" t="s">
        <v>580</v>
      </c>
      <c r="D208" s="143" t="s">
        <v>123</v>
      </c>
      <c r="E208" s="144" t="s">
        <v>423</v>
      </c>
      <c r="F208" s="145" t="s">
        <v>424</v>
      </c>
      <c r="G208" s="146" t="s">
        <v>417</v>
      </c>
      <c r="H208" s="147">
        <v>11</v>
      </c>
      <c r="I208" s="148"/>
      <c r="J208" s="149">
        <f t="shared" si="40"/>
        <v>0</v>
      </c>
      <c r="K208" s="150"/>
      <c r="L208" s="32"/>
      <c r="M208" s="151"/>
      <c r="N208" s="152" t="s">
        <v>36</v>
      </c>
      <c r="P208" s="153">
        <f t="shared" si="41"/>
        <v>0</v>
      </c>
      <c r="Q208" s="153">
        <v>6.2E-4</v>
      </c>
      <c r="R208" s="153">
        <f t="shared" si="42"/>
        <v>6.8199999999999997E-3</v>
      </c>
      <c r="S208" s="153">
        <v>0</v>
      </c>
      <c r="T208" s="153">
        <f t="shared" si="43"/>
        <v>0</v>
      </c>
      <c r="U208" s="154"/>
      <c r="AR208" s="155" t="s">
        <v>127</v>
      </c>
      <c r="AT208" s="155" t="s">
        <v>123</v>
      </c>
      <c r="AU208" s="155" t="s">
        <v>81</v>
      </c>
      <c r="AY208" s="16" t="s">
        <v>120</v>
      </c>
      <c r="BE208" s="156">
        <f t="shared" si="44"/>
        <v>0</v>
      </c>
      <c r="BF208" s="156">
        <f t="shared" si="45"/>
        <v>0</v>
      </c>
      <c r="BG208" s="156">
        <f t="shared" si="46"/>
        <v>0</v>
      </c>
      <c r="BH208" s="156">
        <f t="shared" si="47"/>
        <v>0</v>
      </c>
      <c r="BI208" s="156">
        <f t="shared" si="48"/>
        <v>0</v>
      </c>
      <c r="BJ208" s="16" t="s">
        <v>79</v>
      </c>
      <c r="BK208" s="156">
        <f t="shared" si="49"/>
        <v>0</v>
      </c>
      <c r="BL208" s="16" t="s">
        <v>127</v>
      </c>
      <c r="BM208" s="155" t="s">
        <v>677</v>
      </c>
    </row>
    <row r="209" spans="2:65" s="31" customFormat="1" ht="16.5" customHeight="1">
      <c r="B209" s="142"/>
      <c r="C209" s="143" t="s">
        <v>345</v>
      </c>
      <c r="D209" s="143" t="s">
        <v>123</v>
      </c>
      <c r="E209" s="144" t="s">
        <v>426</v>
      </c>
      <c r="F209" s="145" t="s">
        <v>427</v>
      </c>
      <c r="G209" s="146" t="s">
        <v>417</v>
      </c>
      <c r="H209" s="147">
        <v>30</v>
      </c>
      <c r="I209" s="148"/>
      <c r="J209" s="149">
        <f t="shared" si="40"/>
        <v>0</v>
      </c>
      <c r="K209" s="150"/>
      <c r="L209" s="32"/>
      <c r="M209" s="151"/>
      <c r="N209" s="152" t="s">
        <v>36</v>
      </c>
      <c r="P209" s="153">
        <f t="shared" si="41"/>
        <v>0</v>
      </c>
      <c r="Q209" s="153">
        <v>1E-4</v>
      </c>
      <c r="R209" s="153">
        <f t="shared" si="42"/>
        <v>3.0000000000000001E-3</v>
      </c>
      <c r="S209" s="153">
        <v>0</v>
      </c>
      <c r="T209" s="153">
        <f t="shared" si="43"/>
        <v>0</v>
      </c>
      <c r="U209" s="154"/>
      <c r="AR209" s="155" t="s">
        <v>127</v>
      </c>
      <c r="AT209" s="155" t="s">
        <v>123</v>
      </c>
      <c r="AU209" s="155" t="s">
        <v>81</v>
      </c>
      <c r="AY209" s="16" t="s">
        <v>120</v>
      </c>
      <c r="BE209" s="156">
        <f t="shared" si="44"/>
        <v>0</v>
      </c>
      <c r="BF209" s="156">
        <f t="shared" si="45"/>
        <v>0</v>
      </c>
      <c r="BG209" s="156">
        <f t="shared" si="46"/>
        <v>0</v>
      </c>
      <c r="BH209" s="156">
        <f t="shared" si="47"/>
        <v>0</v>
      </c>
      <c r="BI209" s="156">
        <f t="shared" si="48"/>
        <v>0</v>
      </c>
      <c r="BJ209" s="16" t="s">
        <v>79</v>
      </c>
      <c r="BK209" s="156">
        <f t="shared" si="49"/>
        <v>0</v>
      </c>
      <c r="BL209" s="16" t="s">
        <v>127</v>
      </c>
      <c r="BM209" s="155" t="s">
        <v>678</v>
      </c>
    </row>
    <row r="210" spans="2:65" s="31" customFormat="1" ht="24.2" customHeight="1">
      <c r="B210" s="142"/>
      <c r="C210" s="143" t="s">
        <v>591</v>
      </c>
      <c r="D210" s="143" t="s">
        <v>123</v>
      </c>
      <c r="E210" s="144" t="s">
        <v>430</v>
      </c>
      <c r="F210" s="145" t="s">
        <v>431</v>
      </c>
      <c r="G210" s="146" t="s">
        <v>126</v>
      </c>
      <c r="H210" s="147">
        <v>4</v>
      </c>
      <c r="I210" s="148"/>
      <c r="J210" s="149">
        <f t="shared" si="40"/>
        <v>0</v>
      </c>
      <c r="K210" s="150"/>
      <c r="L210" s="32"/>
      <c r="M210" s="151"/>
      <c r="N210" s="152" t="s">
        <v>36</v>
      </c>
      <c r="P210" s="153">
        <f t="shared" si="41"/>
        <v>0</v>
      </c>
      <c r="Q210" s="153">
        <v>1.4999999999999999E-4</v>
      </c>
      <c r="R210" s="153">
        <f t="shared" si="42"/>
        <v>5.9999999999999995E-4</v>
      </c>
      <c r="S210" s="153">
        <v>0</v>
      </c>
      <c r="T210" s="153">
        <f t="shared" si="43"/>
        <v>0</v>
      </c>
      <c r="U210" s="154"/>
      <c r="AR210" s="155" t="s">
        <v>127</v>
      </c>
      <c r="AT210" s="155" t="s">
        <v>123</v>
      </c>
      <c r="AU210" s="155" t="s">
        <v>81</v>
      </c>
      <c r="AY210" s="16" t="s">
        <v>120</v>
      </c>
      <c r="BE210" s="156">
        <f t="shared" si="44"/>
        <v>0</v>
      </c>
      <c r="BF210" s="156">
        <f t="shared" si="45"/>
        <v>0</v>
      </c>
      <c r="BG210" s="156">
        <f t="shared" si="46"/>
        <v>0</v>
      </c>
      <c r="BH210" s="156">
        <f t="shared" si="47"/>
        <v>0</v>
      </c>
      <c r="BI210" s="156">
        <f t="shared" si="48"/>
        <v>0</v>
      </c>
      <c r="BJ210" s="16" t="s">
        <v>79</v>
      </c>
      <c r="BK210" s="156">
        <f t="shared" si="49"/>
        <v>0</v>
      </c>
      <c r="BL210" s="16" t="s">
        <v>127</v>
      </c>
      <c r="BM210" s="155" t="s">
        <v>679</v>
      </c>
    </row>
    <row r="211" spans="2:65" s="31" customFormat="1" ht="24.2" customHeight="1">
      <c r="B211" s="142"/>
      <c r="C211" s="143" t="s">
        <v>350</v>
      </c>
      <c r="D211" s="143" t="s">
        <v>123</v>
      </c>
      <c r="E211" s="144" t="s">
        <v>434</v>
      </c>
      <c r="F211" s="145" t="s">
        <v>435</v>
      </c>
      <c r="G211" s="146" t="s">
        <v>417</v>
      </c>
      <c r="H211" s="147">
        <v>30</v>
      </c>
      <c r="I211" s="148"/>
      <c r="J211" s="149">
        <f t="shared" si="40"/>
        <v>0</v>
      </c>
      <c r="K211" s="150"/>
      <c r="L211" s="32"/>
      <c r="M211" s="151"/>
      <c r="N211" s="152" t="s">
        <v>36</v>
      </c>
      <c r="P211" s="153">
        <f t="shared" si="41"/>
        <v>0</v>
      </c>
      <c r="Q211" s="153">
        <v>0</v>
      </c>
      <c r="R211" s="153">
        <f t="shared" si="42"/>
        <v>0</v>
      </c>
      <c r="S211" s="153">
        <v>1.4999999999999999E-2</v>
      </c>
      <c r="T211" s="153">
        <f t="shared" si="43"/>
        <v>0.44999999999999996</v>
      </c>
      <c r="U211" s="154"/>
      <c r="AR211" s="155" t="s">
        <v>127</v>
      </c>
      <c r="AT211" s="155" t="s">
        <v>123</v>
      </c>
      <c r="AU211" s="155" t="s">
        <v>81</v>
      </c>
      <c r="AY211" s="16" t="s">
        <v>120</v>
      </c>
      <c r="BE211" s="156">
        <f t="shared" si="44"/>
        <v>0</v>
      </c>
      <c r="BF211" s="156">
        <f t="shared" si="45"/>
        <v>0</v>
      </c>
      <c r="BG211" s="156">
        <f t="shared" si="46"/>
        <v>0</v>
      </c>
      <c r="BH211" s="156">
        <f t="shared" si="47"/>
        <v>0</v>
      </c>
      <c r="BI211" s="156">
        <f t="shared" si="48"/>
        <v>0</v>
      </c>
      <c r="BJ211" s="16" t="s">
        <v>79</v>
      </c>
      <c r="BK211" s="156">
        <f t="shared" si="49"/>
        <v>0</v>
      </c>
      <c r="BL211" s="16" t="s">
        <v>127</v>
      </c>
      <c r="BM211" s="155" t="s">
        <v>680</v>
      </c>
    </row>
    <row r="212" spans="2:65" s="31" customFormat="1" ht="24.2" customHeight="1">
      <c r="B212" s="142"/>
      <c r="C212" s="143" t="s">
        <v>599</v>
      </c>
      <c r="D212" s="143" t="s">
        <v>123</v>
      </c>
      <c r="E212" s="144" t="s">
        <v>438</v>
      </c>
      <c r="F212" s="145" t="s">
        <v>439</v>
      </c>
      <c r="G212" s="146" t="s">
        <v>126</v>
      </c>
      <c r="H212" s="147">
        <v>25</v>
      </c>
      <c r="I212" s="148"/>
      <c r="J212" s="149">
        <f t="shared" si="40"/>
        <v>0</v>
      </c>
      <c r="K212" s="150"/>
      <c r="L212" s="32"/>
      <c r="M212" s="151"/>
      <c r="N212" s="152" t="s">
        <v>36</v>
      </c>
      <c r="P212" s="153">
        <f t="shared" si="41"/>
        <v>0</v>
      </c>
      <c r="Q212" s="153">
        <v>0</v>
      </c>
      <c r="R212" s="153">
        <f t="shared" si="42"/>
        <v>0</v>
      </c>
      <c r="S212" s="153">
        <v>2.1999999999999999E-2</v>
      </c>
      <c r="T212" s="153">
        <f t="shared" si="43"/>
        <v>0.54999999999999993</v>
      </c>
      <c r="U212" s="154"/>
      <c r="AR212" s="155" t="s">
        <v>127</v>
      </c>
      <c r="AT212" s="155" t="s">
        <v>123</v>
      </c>
      <c r="AU212" s="155" t="s">
        <v>81</v>
      </c>
      <c r="AY212" s="16" t="s">
        <v>120</v>
      </c>
      <c r="BE212" s="156">
        <f t="shared" si="44"/>
        <v>0</v>
      </c>
      <c r="BF212" s="156">
        <f t="shared" si="45"/>
        <v>0</v>
      </c>
      <c r="BG212" s="156">
        <f t="shared" si="46"/>
        <v>0</v>
      </c>
      <c r="BH212" s="156">
        <f t="shared" si="47"/>
        <v>0</v>
      </c>
      <c r="BI212" s="156">
        <f t="shared" si="48"/>
        <v>0</v>
      </c>
      <c r="BJ212" s="16" t="s">
        <v>79</v>
      </c>
      <c r="BK212" s="156">
        <f t="shared" si="49"/>
        <v>0</v>
      </c>
      <c r="BL212" s="16" t="s">
        <v>127</v>
      </c>
      <c r="BM212" s="155" t="s">
        <v>681</v>
      </c>
    </row>
    <row r="213" spans="2:65" s="31" customFormat="1" ht="33" customHeight="1">
      <c r="B213" s="142"/>
      <c r="C213" s="143" t="s">
        <v>354</v>
      </c>
      <c r="D213" s="143" t="s">
        <v>123</v>
      </c>
      <c r="E213" s="144" t="s">
        <v>442</v>
      </c>
      <c r="F213" s="145" t="s">
        <v>443</v>
      </c>
      <c r="G213" s="146" t="s">
        <v>175</v>
      </c>
      <c r="H213" s="157"/>
      <c r="I213" s="148"/>
      <c r="J213" s="149">
        <f t="shared" si="40"/>
        <v>0</v>
      </c>
      <c r="K213" s="150"/>
      <c r="L213" s="32"/>
      <c r="M213" s="151"/>
      <c r="N213" s="152" t="s">
        <v>36</v>
      </c>
      <c r="P213" s="153">
        <f t="shared" si="41"/>
        <v>0</v>
      </c>
      <c r="Q213" s="153">
        <v>0</v>
      </c>
      <c r="R213" s="153">
        <f t="shared" si="42"/>
        <v>0</v>
      </c>
      <c r="S213" s="153">
        <v>0</v>
      </c>
      <c r="T213" s="153">
        <f t="shared" si="43"/>
        <v>0</v>
      </c>
      <c r="U213" s="154"/>
      <c r="AR213" s="155" t="s">
        <v>127</v>
      </c>
      <c r="AT213" s="155" t="s">
        <v>123</v>
      </c>
      <c r="AU213" s="155" t="s">
        <v>81</v>
      </c>
      <c r="AY213" s="16" t="s">
        <v>120</v>
      </c>
      <c r="BE213" s="156">
        <f t="shared" si="44"/>
        <v>0</v>
      </c>
      <c r="BF213" s="156">
        <f t="shared" si="45"/>
        <v>0</v>
      </c>
      <c r="BG213" s="156">
        <f t="shared" si="46"/>
        <v>0</v>
      </c>
      <c r="BH213" s="156">
        <f t="shared" si="47"/>
        <v>0</v>
      </c>
      <c r="BI213" s="156">
        <f t="shared" si="48"/>
        <v>0</v>
      </c>
      <c r="BJ213" s="16" t="s">
        <v>79</v>
      </c>
      <c r="BK213" s="156">
        <f t="shared" si="49"/>
        <v>0</v>
      </c>
      <c r="BL213" s="16" t="s">
        <v>127</v>
      </c>
      <c r="BM213" s="155" t="s">
        <v>682</v>
      </c>
    </row>
    <row r="214" spans="2:65" s="129" customFormat="1" ht="22.9" customHeight="1">
      <c r="B214" s="130"/>
      <c r="D214" s="131" t="s">
        <v>71</v>
      </c>
      <c r="E214" s="140" t="s">
        <v>445</v>
      </c>
      <c r="F214" s="140" t="s">
        <v>446</v>
      </c>
      <c r="I214" s="133"/>
      <c r="J214" s="141">
        <f>BK214</f>
        <v>0</v>
      </c>
      <c r="L214" s="130"/>
      <c r="M214" s="135"/>
      <c r="P214" s="136">
        <f>SUM(P215:P227)</f>
        <v>0</v>
      </c>
      <c r="R214" s="136">
        <f>SUM(R215:R227)</f>
        <v>0.40726152000000004</v>
      </c>
      <c r="T214" s="136">
        <f>SUM(T215:T227)</f>
        <v>0.52949999999999997</v>
      </c>
      <c r="U214" s="137"/>
      <c r="AR214" s="131" t="s">
        <v>81</v>
      </c>
      <c r="AT214" s="138" t="s">
        <v>71</v>
      </c>
      <c r="AU214" s="138" t="s">
        <v>79</v>
      </c>
      <c r="AY214" s="131" t="s">
        <v>120</v>
      </c>
      <c r="BK214" s="139">
        <f>SUM(BK215:BK227)</f>
        <v>0</v>
      </c>
    </row>
    <row r="215" spans="2:65" s="31" customFormat="1" ht="16.5" customHeight="1">
      <c r="B215" s="142"/>
      <c r="C215" s="143" t="s">
        <v>246</v>
      </c>
      <c r="D215" s="143" t="s">
        <v>123</v>
      </c>
      <c r="E215" s="144" t="s">
        <v>448</v>
      </c>
      <c r="F215" s="145" t="s">
        <v>449</v>
      </c>
      <c r="G215" s="146" t="s">
        <v>417</v>
      </c>
      <c r="H215" s="147">
        <v>15</v>
      </c>
      <c r="I215" s="148"/>
      <c r="J215" s="149">
        <f t="shared" ref="J215:J227" si="50">ROUND(I215*H215,1)</f>
        <v>0</v>
      </c>
      <c r="K215" s="150"/>
      <c r="L215" s="32"/>
      <c r="M215" s="151"/>
      <c r="N215" s="152" t="s">
        <v>36</v>
      </c>
      <c r="P215" s="153">
        <f t="shared" ref="P215:P227" si="51">O215*H215</f>
        <v>0</v>
      </c>
      <c r="Q215" s="153">
        <v>0</v>
      </c>
      <c r="R215" s="153">
        <f t="shared" ref="R215:R227" si="52">Q215*H215</f>
        <v>0</v>
      </c>
      <c r="S215" s="153">
        <v>3.5299999999999998E-2</v>
      </c>
      <c r="T215" s="153">
        <f t="shared" ref="T215:T227" si="53">S215*H215</f>
        <v>0.52949999999999997</v>
      </c>
      <c r="U215" s="154"/>
      <c r="AR215" s="155" t="s">
        <v>127</v>
      </c>
      <c r="AT215" s="155" t="s">
        <v>123</v>
      </c>
      <c r="AU215" s="155" t="s">
        <v>81</v>
      </c>
      <c r="AY215" s="16" t="s">
        <v>120</v>
      </c>
      <c r="BE215" s="156">
        <f t="shared" ref="BE215:BE227" si="54">IF(N215="základní",J215,0)</f>
        <v>0</v>
      </c>
      <c r="BF215" s="156">
        <f t="shared" ref="BF215:BF227" si="55">IF(N215="snížená",J215,0)</f>
        <v>0</v>
      </c>
      <c r="BG215" s="156">
        <f t="shared" ref="BG215:BG227" si="56">IF(N215="zákl. přenesená",J215,0)</f>
        <v>0</v>
      </c>
      <c r="BH215" s="156">
        <f t="shared" ref="BH215:BH227" si="57">IF(N215="sníž. přenesená",J215,0)</f>
        <v>0</v>
      </c>
      <c r="BI215" s="156">
        <f t="shared" ref="BI215:BI227" si="58">IF(N215="nulová",J215,0)</f>
        <v>0</v>
      </c>
      <c r="BJ215" s="16" t="s">
        <v>79</v>
      </c>
      <c r="BK215" s="156">
        <f t="shared" ref="BK215:BK227" si="59">ROUND(I215*H215,1)</f>
        <v>0</v>
      </c>
      <c r="BL215" s="16" t="s">
        <v>127</v>
      </c>
      <c r="BM215" s="155" t="s">
        <v>683</v>
      </c>
    </row>
    <row r="216" spans="2:65" s="31" customFormat="1" ht="24.2" customHeight="1">
      <c r="B216" s="142"/>
      <c r="C216" s="143" t="s">
        <v>374</v>
      </c>
      <c r="D216" s="143" t="s">
        <v>123</v>
      </c>
      <c r="E216" s="144" t="s">
        <v>452</v>
      </c>
      <c r="F216" s="145" t="s">
        <v>453</v>
      </c>
      <c r="G216" s="146" t="s">
        <v>417</v>
      </c>
      <c r="H216" s="147">
        <v>15</v>
      </c>
      <c r="I216" s="148"/>
      <c r="J216" s="149">
        <f t="shared" si="50"/>
        <v>0</v>
      </c>
      <c r="K216" s="150"/>
      <c r="L216" s="32"/>
      <c r="M216" s="151"/>
      <c r="N216" s="152" t="s">
        <v>36</v>
      </c>
      <c r="P216" s="153">
        <f t="shared" si="51"/>
        <v>0</v>
      </c>
      <c r="Q216" s="153">
        <v>7.6799999999999999E-7</v>
      </c>
      <c r="R216" s="153">
        <f t="shared" si="52"/>
        <v>1.152E-5</v>
      </c>
      <c r="S216" s="153">
        <v>0</v>
      </c>
      <c r="T216" s="153">
        <f t="shared" si="53"/>
        <v>0</v>
      </c>
      <c r="U216" s="154"/>
      <c r="AR216" s="155" t="s">
        <v>127</v>
      </c>
      <c r="AT216" s="155" t="s">
        <v>123</v>
      </c>
      <c r="AU216" s="155" t="s">
        <v>81</v>
      </c>
      <c r="AY216" s="16" t="s">
        <v>120</v>
      </c>
      <c r="BE216" s="156">
        <f t="shared" si="54"/>
        <v>0</v>
      </c>
      <c r="BF216" s="156">
        <f t="shared" si="55"/>
        <v>0</v>
      </c>
      <c r="BG216" s="156">
        <f t="shared" si="56"/>
        <v>0</v>
      </c>
      <c r="BH216" s="156">
        <f t="shared" si="57"/>
        <v>0</v>
      </c>
      <c r="BI216" s="156">
        <f t="shared" si="58"/>
        <v>0</v>
      </c>
      <c r="BJ216" s="16" t="s">
        <v>79</v>
      </c>
      <c r="BK216" s="156">
        <f t="shared" si="59"/>
        <v>0</v>
      </c>
      <c r="BL216" s="16" t="s">
        <v>127</v>
      </c>
      <c r="BM216" s="155" t="s">
        <v>684</v>
      </c>
    </row>
    <row r="217" spans="2:65" s="31" customFormat="1" ht="16.5" customHeight="1">
      <c r="B217" s="142"/>
      <c r="C217" s="143" t="s">
        <v>250</v>
      </c>
      <c r="D217" s="143" t="s">
        <v>123</v>
      </c>
      <c r="E217" s="144" t="s">
        <v>456</v>
      </c>
      <c r="F217" s="145" t="s">
        <v>457</v>
      </c>
      <c r="G217" s="146" t="s">
        <v>417</v>
      </c>
      <c r="H217" s="147">
        <v>15</v>
      </c>
      <c r="I217" s="148"/>
      <c r="J217" s="149">
        <f t="shared" si="50"/>
        <v>0</v>
      </c>
      <c r="K217" s="150"/>
      <c r="L217" s="32"/>
      <c r="M217" s="151"/>
      <c r="N217" s="152" t="s">
        <v>36</v>
      </c>
      <c r="P217" s="153">
        <f t="shared" si="51"/>
        <v>0</v>
      </c>
      <c r="Q217" s="153">
        <v>0</v>
      </c>
      <c r="R217" s="153">
        <f t="shared" si="52"/>
        <v>0</v>
      </c>
      <c r="S217" s="153">
        <v>0</v>
      </c>
      <c r="T217" s="153">
        <f t="shared" si="53"/>
        <v>0</v>
      </c>
      <c r="U217" s="154"/>
      <c r="AR217" s="155" t="s">
        <v>127</v>
      </c>
      <c r="AT217" s="155" t="s">
        <v>123</v>
      </c>
      <c r="AU217" s="155" t="s">
        <v>81</v>
      </c>
      <c r="AY217" s="16" t="s">
        <v>120</v>
      </c>
      <c r="BE217" s="156">
        <f t="shared" si="54"/>
        <v>0</v>
      </c>
      <c r="BF217" s="156">
        <f t="shared" si="55"/>
        <v>0</v>
      </c>
      <c r="BG217" s="156">
        <f t="shared" si="56"/>
        <v>0</v>
      </c>
      <c r="BH217" s="156">
        <f t="shared" si="57"/>
        <v>0</v>
      </c>
      <c r="BI217" s="156">
        <f t="shared" si="58"/>
        <v>0</v>
      </c>
      <c r="BJ217" s="16" t="s">
        <v>79</v>
      </c>
      <c r="BK217" s="156">
        <f t="shared" si="59"/>
        <v>0</v>
      </c>
      <c r="BL217" s="16" t="s">
        <v>127</v>
      </c>
      <c r="BM217" s="155" t="s">
        <v>685</v>
      </c>
    </row>
    <row r="218" spans="2:65" s="31" customFormat="1" ht="16.5" customHeight="1">
      <c r="B218" s="142"/>
      <c r="C218" s="143" t="s">
        <v>382</v>
      </c>
      <c r="D218" s="143" t="s">
        <v>123</v>
      </c>
      <c r="E218" s="144" t="s">
        <v>460</v>
      </c>
      <c r="F218" s="145" t="s">
        <v>461</v>
      </c>
      <c r="G218" s="146" t="s">
        <v>417</v>
      </c>
      <c r="H218" s="147">
        <v>15</v>
      </c>
      <c r="I218" s="148"/>
      <c r="J218" s="149">
        <f t="shared" si="50"/>
        <v>0</v>
      </c>
      <c r="K218" s="150"/>
      <c r="L218" s="32"/>
      <c r="M218" s="151"/>
      <c r="N218" s="152" t="s">
        <v>36</v>
      </c>
      <c r="P218" s="153">
        <f t="shared" si="51"/>
        <v>0</v>
      </c>
      <c r="Q218" s="153">
        <v>2.0400000000000001E-2</v>
      </c>
      <c r="R218" s="153">
        <f t="shared" si="52"/>
        <v>0.30600000000000005</v>
      </c>
      <c r="S218" s="153">
        <v>0</v>
      </c>
      <c r="T218" s="153">
        <f t="shared" si="53"/>
        <v>0</v>
      </c>
      <c r="U218" s="154"/>
      <c r="AR218" s="155" t="s">
        <v>127</v>
      </c>
      <c r="AT218" s="155" t="s">
        <v>123</v>
      </c>
      <c r="AU218" s="155" t="s">
        <v>81</v>
      </c>
      <c r="AY218" s="16" t="s">
        <v>120</v>
      </c>
      <c r="BE218" s="156">
        <f t="shared" si="54"/>
        <v>0</v>
      </c>
      <c r="BF218" s="156">
        <f t="shared" si="55"/>
        <v>0</v>
      </c>
      <c r="BG218" s="156">
        <f t="shared" si="56"/>
        <v>0</v>
      </c>
      <c r="BH218" s="156">
        <f t="shared" si="57"/>
        <v>0</v>
      </c>
      <c r="BI218" s="156">
        <f t="shared" si="58"/>
        <v>0</v>
      </c>
      <c r="BJ218" s="16" t="s">
        <v>79</v>
      </c>
      <c r="BK218" s="156">
        <f t="shared" si="59"/>
        <v>0</v>
      </c>
      <c r="BL218" s="16" t="s">
        <v>127</v>
      </c>
      <c r="BM218" s="155" t="s">
        <v>373</v>
      </c>
    </row>
    <row r="219" spans="2:65" s="31" customFormat="1" ht="24.2" customHeight="1">
      <c r="B219" s="142"/>
      <c r="C219" s="143" t="s">
        <v>253</v>
      </c>
      <c r="D219" s="143" t="s">
        <v>123</v>
      </c>
      <c r="E219" s="144" t="s">
        <v>464</v>
      </c>
      <c r="F219" s="145" t="s">
        <v>465</v>
      </c>
      <c r="G219" s="146" t="s">
        <v>417</v>
      </c>
      <c r="H219" s="147">
        <v>15</v>
      </c>
      <c r="I219" s="148"/>
      <c r="J219" s="149">
        <f t="shared" si="50"/>
        <v>0</v>
      </c>
      <c r="K219" s="150"/>
      <c r="L219" s="32"/>
      <c r="M219" s="151"/>
      <c r="N219" s="152" t="s">
        <v>36</v>
      </c>
      <c r="P219" s="153">
        <f t="shared" si="51"/>
        <v>0</v>
      </c>
      <c r="Q219" s="153">
        <v>1.4499999999999999E-3</v>
      </c>
      <c r="R219" s="153">
        <f t="shared" si="52"/>
        <v>2.1749999999999999E-2</v>
      </c>
      <c r="S219" s="153">
        <v>0</v>
      </c>
      <c r="T219" s="153">
        <f t="shared" si="53"/>
        <v>0</v>
      </c>
      <c r="U219" s="154"/>
      <c r="AR219" s="155" t="s">
        <v>127</v>
      </c>
      <c r="AT219" s="155" t="s">
        <v>123</v>
      </c>
      <c r="AU219" s="155" t="s">
        <v>81</v>
      </c>
      <c r="AY219" s="16" t="s">
        <v>120</v>
      </c>
      <c r="BE219" s="156">
        <f t="shared" si="54"/>
        <v>0</v>
      </c>
      <c r="BF219" s="156">
        <f t="shared" si="55"/>
        <v>0</v>
      </c>
      <c r="BG219" s="156">
        <f t="shared" si="56"/>
        <v>0</v>
      </c>
      <c r="BH219" s="156">
        <f t="shared" si="57"/>
        <v>0</v>
      </c>
      <c r="BI219" s="156">
        <f t="shared" si="58"/>
        <v>0</v>
      </c>
      <c r="BJ219" s="16" t="s">
        <v>79</v>
      </c>
      <c r="BK219" s="156">
        <f t="shared" si="59"/>
        <v>0</v>
      </c>
      <c r="BL219" s="16" t="s">
        <v>127</v>
      </c>
      <c r="BM219" s="155" t="s">
        <v>686</v>
      </c>
    </row>
    <row r="220" spans="2:65" s="31" customFormat="1" ht="16.5" customHeight="1">
      <c r="B220" s="142"/>
      <c r="C220" s="143" t="s">
        <v>391</v>
      </c>
      <c r="D220" s="143" t="s">
        <v>123</v>
      </c>
      <c r="E220" s="144" t="s">
        <v>468</v>
      </c>
      <c r="F220" s="145" t="s">
        <v>469</v>
      </c>
      <c r="G220" s="146" t="s">
        <v>417</v>
      </c>
      <c r="H220" s="147">
        <v>15</v>
      </c>
      <c r="I220" s="148"/>
      <c r="J220" s="149">
        <f t="shared" si="50"/>
        <v>0</v>
      </c>
      <c r="K220" s="150"/>
      <c r="L220" s="32"/>
      <c r="M220" s="151"/>
      <c r="N220" s="152" t="s">
        <v>36</v>
      </c>
      <c r="P220" s="153">
        <f t="shared" si="51"/>
        <v>0</v>
      </c>
      <c r="Q220" s="153">
        <v>0</v>
      </c>
      <c r="R220" s="153">
        <f t="shared" si="52"/>
        <v>0</v>
      </c>
      <c r="S220" s="153">
        <v>0</v>
      </c>
      <c r="T220" s="153">
        <f t="shared" si="53"/>
        <v>0</v>
      </c>
      <c r="U220" s="154"/>
      <c r="AR220" s="155" t="s">
        <v>127</v>
      </c>
      <c r="AT220" s="155" t="s">
        <v>123</v>
      </c>
      <c r="AU220" s="155" t="s">
        <v>81</v>
      </c>
      <c r="AY220" s="16" t="s">
        <v>120</v>
      </c>
      <c r="BE220" s="156">
        <f t="shared" si="54"/>
        <v>0</v>
      </c>
      <c r="BF220" s="156">
        <f t="shared" si="55"/>
        <v>0</v>
      </c>
      <c r="BG220" s="156">
        <f t="shared" si="56"/>
        <v>0</v>
      </c>
      <c r="BH220" s="156">
        <f t="shared" si="57"/>
        <v>0</v>
      </c>
      <c r="BI220" s="156">
        <f t="shared" si="58"/>
        <v>0</v>
      </c>
      <c r="BJ220" s="16" t="s">
        <v>79</v>
      </c>
      <c r="BK220" s="156">
        <f t="shared" si="59"/>
        <v>0</v>
      </c>
      <c r="BL220" s="16" t="s">
        <v>127</v>
      </c>
      <c r="BM220" s="155" t="s">
        <v>377</v>
      </c>
    </row>
    <row r="221" spans="2:65" s="31" customFormat="1" ht="24.2" customHeight="1">
      <c r="B221" s="142"/>
      <c r="C221" s="143" t="s">
        <v>257</v>
      </c>
      <c r="D221" s="143" t="s">
        <v>123</v>
      </c>
      <c r="E221" s="144" t="s">
        <v>472</v>
      </c>
      <c r="F221" s="145" t="s">
        <v>473</v>
      </c>
      <c r="G221" s="146" t="s">
        <v>417</v>
      </c>
      <c r="H221" s="147">
        <v>15</v>
      </c>
      <c r="I221" s="148"/>
      <c r="J221" s="149">
        <f t="shared" si="50"/>
        <v>0</v>
      </c>
      <c r="K221" s="150"/>
      <c r="L221" s="32"/>
      <c r="M221" s="151"/>
      <c r="N221" s="152" t="s">
        <v>36</v>
      </c>
      <c r="P221" s="153">
        <f t="shared" si="51"/>
        <v>0</v>
      </c>
      <c r="Q221" s="153">
        <v>0</v>
      </c>
      <c r="R221" s="153">
        <f t="shared" si="52"/>
        <v>0</v>
      </c>
      <c r="S221" s="153">
        <v>0</v>
      </c>
      <c r="T221" s="153">
        <f t="shared" si="53"/>
        <v>0</v>
      </c>
      <c r="U221" s="154"/>
      <c r="AR221" s="155" t="s">
        <v>127</v>
      </c>
      <c r="AT221" s="155" t="s">
        <v>123</v>
      </c>
      <c r="AU221" s="155" t="s">
        <v>81</v>
      </c>
      <c r="AY221" s="16" t="s">
        <v>120</v>
      </c>
      <c r="BE221" s="156">
        <f t="shared" si="54"/>
        <v>0</v>
      </c>
      <c r="BF221" s="156">
        <f t="shared" si="55"/>
        <v>0</v>
      </c>
      <c r="BG221" s="156">
        <f t="shared" si="56"/>
        <v>0</v>
      </c>
      <c r="BH221" s="156">
        <f t="shared" si="57"/>
        <v>0</v>
      </c>
      <c r="BI221" s="156">
        <f t="shared" si="58"/>
        <v>0</v>
      </c>
      <c r="BJ221" s="16" t="s">
        <v>79</v>
      </c>
      <c r="BK221" s="156">
        <f t="shared" si="59"/>
        <v>0</v>
      </c>
      <c r="BL221" s="16" t="s">
        <v>127</v>
      </c>
      <c r="BM221" s="155" t="s">
        <v>687</v>
      </c>
    </row>
    <row r="222" spans="2:65" s="31" customFormat="1" ht="16.5" customHeight="1">
      <c r="B222" s="142"/>
      <c r="C222" s="158" t="s">
        <v>398</v>
      </c>
      <c r="D222" s="158" t="s">
        <v>273</v>
      </c>
      <c r="E222" s="159" t="s">
        <v>476</v>
      </c>
      <c r="F222" s="160" t="s">
        <v>477</v>
      </c>
      <c r="G222" s="161" t="s">
        <v>380</v>
      </c>
      <c r="H222" s="162">
        <v>4</v>
      </c>
      <c r="I222" s="163"/>
      <c r="J222" s="164">
        <f t="shared" si="50"/>
        <v>0</v>
      </c>
      <c r="K222" s="165"/>
      <c r="L222" s="166"/>
      <c r="M222" s="167"/>
      <c r="N222" s="168" t="s">
        <v>36</v>
      </c>
      <c r="P222" s="153">
        <f t="shared" si="51"/>
        <v>0</v>
      </c>
      <c r="Q222" s="153">
        <v>0</v>
      </c>
      <c r="R222" s="153">
        <f t="shared" si="52"/>
        <v>0</v>
      </c>
      <c r="S222" s="153">
        <v>0</v>
      </c>
      <c r="T222" s="153">
        <f t="shared" si="53"/>
        <v>0</v>
      </c>
      <c r="U222" s="154"/>
      <c r="AR222" s="155" t="s">
        <v>181</v>
      </c>
      <c r="AT222" s="155" t="s">
        <v>273</v>
      </c>
      <c r="AU222" s="155" t="s">
        <v>81</v>
      </c>
      <c r="AY222" s="16" t="s">
        <v>120</v>
      </c>
      <c r="BE222" s="156">
        <f t="shared" si="54"/>
        <v>0</v>
      </c>
      <c r="BF222" s="156">
        <f t="shared" si="55"/>
        <v>0</v>
      </c>
      <c r="BG222" s="156">
        <f t="shared" si="56"/>
        <v>0</v>
      </c>
      <c r="BH222" s="156">
        <f t="shared" si="57"/>
        <v>0</v>
      </c>
      <c r="BI222" s="156">
        <f t="shared" si="58"/>
        <v>0</v>
      </c>
      <c r="BJ222" s="16" t="s">
        <v>79</v>
      </c>
      <c r="BK222" s="156">
        <f t="shared" si="59"/>
        <v>0</v>
      </c>
      <c r="BL222" s="16" t="s">
        <v>127</v>
      </c>
      <c r="BM222" s="155" t="s">
        <v>688</v>
      </c>
    </row>
    <row r="223" spans="2:65" s="31" customFormat="1" ht="16.5" customHeight="1">
      <c r="B223" s="142"/>
      <c r="C223" s="158" t="s">
        <v>260</v>
      </c>
      <c r="D223" s="158" t="s">
        <v>273</v>
      </c>
      <c r="E223" s="159" t="s">
        <v>480</v>
      </c>
      <c r="F223" s="160" t="s">
        <v>481</v>
      </c>
      <c r="G223" s="161" t="s">
        <v>126</v>
      </c>
      <c r="H223" s="162">
        <v>24</v>
      </c>
      <c r="I223" s="163"/>
      <c r="J223" s="164">
        <f t="shared" si="50"/>
        <v>0</v>
      </c>
      <c r="K223" s="165"/>
      <c r="L223" s="166"/>
      <c r="M223" s="167"/>
      <c r="N223" s="168" t="s">
        <v>36</v>
      </c>
      <c r="P223" s="153">
        <f t="shared" si="51"/>
        <v>0</v>
      </c>
      <c r="Q223" s="153">
        <v>0</v>
      </c>
      <c r="R223" s="153">
        <f t="shared" si="52"/>
        <v>0</v>
      </c>
      <c r="S223" s="153">
        <v>0</v>
      </c>
      <c r="T223" s="153">
        <f t="shared" si="53"/>
        <v>0</v>
      </c>
      <c r="U223" s="154"/>
      <c r="AR223" s="155" t="s">
        <v>181</v>
      </c>
      <c r="AT223" s="155" t="s">
        <v>273</v>
      </c>
      <c r="AU223" s="155" t="s">
        <v>81</v>
      </c>
      <c r="AY223" s="16" t="s">
        <v>120</v>
      </c>
      <c r="BE223" s="156">
        <f t="shared" si="54"/>
        <v>0</v>
      </c>
      <c r="BF223" s="156">
        <f t="shared" si="55"/>
        <v>0</v>
      </c>
      <c r="BG223" s="156">
        <f t="shared" si="56"/>
        <v>0</v>
      </c>
      <c r="BH223" s="156">
        <f t="shared" si="57"/>
        <v>0</v>
      </c>
      <c r="BI223" s="156">
        <f t="shared" si="58"/>
        <v>0</v>
      </c>
      <c r="BJ223" s="16" t="s">
        <v>79</v>
      </c>
      <c r="BK223" s="156">
        <f t="shared" si="59"/>
        <v>0</v>
      </c>
      <c r="BL223" s="16" t="s">
        <v>127</v>
      </c>
      <c r="BM223" s="155" t="s">
        <v>388</v>
      </c>
    </row>
    <row r="224" spans="2:65" s="31" customFormat="1" ht="21.75" customHeight="1">
      <c r="B224" s="142"/>
      <c r="C224" s="143" t="s">
        <v>405</v>
      </c>
      <c r="D224" s="143" t="s">
        <v>123</v>
      </c>
      <c r="E224" s="144" t="s">
        <v>484</v>
      </c>
      <c r="F224" s="145" t="s">
        <v>485</v>
      </c>
      <c r="G224" s="146" t="s">
        <v>417</v>
      </c>
      <c r="H224" s="147">
        <v>15</v>
      </c>
      <c r="I224" s="148"/>
      <c r="J224" s="149">
        <f t="shared" si="50"/>
        <v>0</v>
      </c>
      <c r="K224" s="150"/>
      <c r="L224" s="32"/>
      <c r="M224" s="151"/>
      <c r="N224" s="152" t="s">
        <v>36</v>
      </c>
      <c r="P224" s="153">
        <f t="shared" si="51"/>
        <v>0</v>
      </c>
      <c r="Q224" s="153">
        <v>5.3E-3</v>
      </c>
      <c r="R224" s="153">
        <f t="shared" si="52"/>
        <v>7.9500000000000001E-2</v>
      </c>
      <c r="S224" s="153">
        <v>0</v>
      </c>
      <c r="T224" s="153">
        <f t="shared" si="53"/>
        <v>0</v>
      </c>
      <c r="U224" s="154"/>
      <c r="AR224" s="155" t="s">
        <v>127</v>
      </c>
      <c r="AT224" s="155" t="s">
        <v>123</v>
      </c>
      <c r="AU224" s="155" t="s">
        <v>81</v>
      </c>
      <c r="AY224" s="16" t="s">
        <v>120</v>
      </c>
      <c r="BE224" s="156">
        <f t="shared" si="54"/>
        <v>0</v>
      </c>
      <c r="BF224" s="156">
        <f t="shared" si="55"/>
        <v>0</v>
      </c>
      <c r="BG224" s="156">
        <f t="shared" si="56"/>
        <v>0</v>
      </c>
      <c r="BH224" s="156">
        <f t="shared" si="57"/>
        <v>0</v>
      </c>
      <c r="BI224" s="156">
        <f t="shared" si="58"/>
        <v>0</v>
      </c>
      <c r="BJ224" s="16" t="s">
        <v>79</v>
      </c>
      <c r="BK224" s="156">
        <f t="shared" si="59"/>
        <v>0</v>
      </c>
      <c r="BL224" s="16" t="s">
        <v>127</v>
      </c>
      <c r="BM224" s="155" t="s">
        <v>689</v>
      </c>
    </row>
    <row r="225" spans="2:65" s="31" customFormat="1" ht="16.5" customHeight="1">
      <c r="B225" s="142"/>
      <c r="C225" s="158" t="s">
        <v>264</v>
      </c>
      <c r="D225" s="158" t="s">
        <v>273</v>
      </c>
      <c r="E225" s="159" t="s">
        <v>690</v>
      </c>
      <c r="F225" s="160" t="s">
        <v>489</v>
      </c>
      <c r="G225" s="161"/>
      <c r="H225" s="162">
        <v>18.72</v>
      </c>
      <c r="I225" s="163"/>
      <c r="J225" s="164">
        <f t="shared" si="50"/>
        <v>0</v>
      </c>
      <c r="K225" s="165"/>
      <c r="L225" s="166"/>
      <c r="M225" s="167"/>
      <c r="N225" s="168" t="s">
        <v>36</v>
      </c>
      <c r="P225" s="153">
        <f t="shared" si="51"/>
        <v>0</v>
      </c>
      <c r="Q225" s="153">
        <v>0</v>
      </c>
      <c r="R225" s="153">
        <f t="shared" si="52"/>
        <v>0</v>
      </c>
      <c r="S225" s="153">
        <v>0</v>
      </c>
      <c r="T225" s="153">
        <f t="shared" si="53"/>
        <v>0</v>
      </c>
      <c r="U225" s="154"/>
      <c r="AR225" s="155" t="s">
        <v>138</v>
      </c>
      <c r="AT225" s="155" t="s">
        <v>273</v>
      </c>
      <c r="AU225" s="155" t="s">
        <v>81</v>
      </c>
      <c r="AY225" s="16" t="s">
        <v>120</v>
      </c>
      <c r="BE225" s="156">
        <f t="shared" si="54"/>
        <v>0</v>
      </c>
      <c r="BF225" s="156">
        <f t="shared" si="55"/>
        <v>0</v>
      </c>
      <c r="BG225" s="156">
        <f t="shared" si="56"/>
        <v>0</v>
      </c>
      <c r="BH225" s="156">
        <f t="shared" si="57"/>
        <v>0</v>
      </c>
      <c r="BI225" s="156">
        <f t="shared" si="58"/>
        <v>0</v>
      </c>
      <c r="BJ225" s="16" t="s">
        <v>79</v>
      </c>
      <c r="BK225" s="156">
        <f t="shared" si="59"/>
        <v>0</v>
      </c>
      <c r="BL225" s="16" t="s">
        <v>130</v>
      </c>
      <c r="BM225" s="155" t="s">
        <v>691</v>
      </c>
    </row>
    <row r="226" spans="2:65" s="31" customFormat="1" ht="24.2" customHeight="1">
      <c r="B226" s="142"/>
      <c r="C226" s="158" t="s">
        <v>414</v>
      </c>
      <c r="D226" s="158" t="s">
        <v>273</v>
      </c>
      <c r="E226" s="159" t="s">
        <v>692</v>
      </c>
      <c r="F226" s="160" t="s">
        <v>493</v>
      </c>
      <c r="G226" s="161" t="s">
        <v>267</v>
      </c>
      <c r="H226" s="162">
        <v>2</v>
      </c>
      <c r="I226" s="163"/>
      <c r="J226" s="164">
        <f t="shared" si="50"/>
        <v>0</v>
      </c>
      <c r="K226" s="165"/>
      <c r="L226" s="166"/>
      <c r="M226" s="167"/>
      <c r="N226" s="168" t="s">
        <v>36</v>
      </c>
      <c r="P226" s="153">
        <f t="shared" si="51"/>
        <v>0</v>
      </c>
      <c r="Q226" s="153">
        <v>0</v>
      </c>
      <c r="R226" s="153">
        <f t="shared" si="52"/>
        <v>0</v>
      </c>
      <c r="S226" s="153">
        <v>0</v>
      </c>
      <c r="T226" s="153">
        <f t="shared" si="53"/>
        <v>0</v>
      </c>
      <c r="U226" s="154"/>
      <c r="AR226" s="155" t="s">
        <v>138</v>
      </c>
      <c r="AT226" s="155" t="s">
        <v>273</v>
      </c>
      <c r="AU226" s="155" t="s">
        <v>81</v>
      </c>
      <c r="AY226" s="16" t="s">
        <v>120</v>
      </c>
      <c r="BE226" s="156">
        <f t="shared" si="54"/>
        <v>0</v>
      </c>
      <c r="BF226" s="156">
        <f t="shared" si="55"/>
        <v>0</v>
      </c>
      <c r="BG226" s="156">
        <f t="shared" si="56"/>
        <v>0</v>
      </c>
      <c r="BH226" s="156">
        <f t="shared" si="57"/>
        <v>0</v>
      </c>
      <c r="BI226" s="156">
        <f t="shared" si="58"/>
        <v>0</v>
      </c>
      <c r="BJ226" s="16" t="s">
        <v>79</v>
      </c>
      <c r="BK226" s="156">
        <f t="shared" si="59"/>
        <v>0</v>
      </c>
      <c r="BL226" s="16" t="s">
        <v>130</v>
      </c>
      <c r="BM226" s="155" t="s">
        <v>693</v>
      </c>
    </row>
    <row r="227" spans="2:65" s="31" customFormat="1" ht="21.75" customHeight="1">
      <c r="B227" s="142"/>
      <c r="C227" s="143" t="s">
        <v>268</v>
      </c>
      <c r="D227" s="143" t="s">
        <v>123</v>
      </c>
      <c r="E227" s="144" t="s">
        <v>496</v>
      </c>
      <c r="F227" s="145" t="s">
        <v>497</v>
      </c>
      <c r="G227" s="146" t="s">
        <v>175</v>
      </c>
      <c r="H227" s="157"/>
      <c r="I227" s="148"/>
      <c r="J227" s="149">
        <f t="shared" si="50"/>
        <v>0</v>
      </c>
      <c r="K227" s="150"/>
      <c r="L227" s="32"/>
      <c r="M227" s="151"/>
      <c r="N227" s="152" t="s">
        <v>36</v>
      </c>
      <c r="P227" s="153">
        <f t="shared" si="51"/>
        <v>0</v>
      </c>
      <c r="Q227" s="153">
        <v>0</v>
      </c>
      <c r="R227" s="153">
        <f t="shared" si="52"/>
        <v>0</v>
      </c>
      <c r="S227" s="153">
        <v>0</v>
      </c>
      <c r="T227" s="153">
        <f t="shared" si="53"/>
        <v>0</v>
      </c>
      <c r="U227" s="154"/>
      <c r="AR227" s="155" t="s">
        <v>127</v>
      </c>
      <c r="AT227" s="155" t="s">
        <v>123</v>
      </c>
      <c r="AU227" s="155" t="s">
        <v>81</v>
      </c>
      <c r="AY227" s="16" t="s">
        <v>120</v>
      </c>
      <c r="BE227" s="156">
        <f t="shared" si="54"/>
        <v>0</v>
      </c>
      <c r="BF227" s="156">
        <f t="shared" si="55"/>
        <v>0</v>
      </c>
      <c r="BG227" s="156">
        <f t="shared" si="56"/>
        <v>0</v>
      </c>
      <c r="BH227" s="156">
        <f t="shared" si="57"/>
        <v>0</v>
      </c>
      <c r="BI227" s="156">
        <f t="shared" si="58"/>
        <v>0</v>
      </c>
      <c r="BJ227" s="16" t="s">
        <v>79</v>
      </c>
      <c r="BK227" s="156">
        <f t="shared" si="59"/>
        <v>0</v>
      </c>
      <c r="BL227" s="16" t="s">
        <v>127</v>
      </c>
      <c r="BM227" s="155" t="s">
        <v>394</v>
      </c>
    </row>
    <row r="228" spans="2:65" s="129" customFormat="1" ht="22.9" customHeight="1">
      <c r="B228" s="130"/>
      <c r="D228" s="131" t="s">
        <v>71</v>
      </c>
      <c r="E228" s="140" t="s">
        <v>499</v>
      </c>
      <c r="F228" s="140" t="s">
        <v>500</v>
      </c>
      <c r="I228" s="133"/>
      <c r="J228" s="141">
        <f>BK228</f>
        <v>0</v>
      </c>
      <c r="L228" s="130"/>
      <c r="M228" s="135"/>
      <c r="P228" s="136">
        <f>SUM(P229:P246)</f>
        <v>0</v>
      </c>
      <c r="R228" s="136">
        <f>SUM(R229:R246)</f>
        <v>0.49743999999999999</v>
      </c>
      <c r="T228" s="136">
        <f>SUM(T229:T246)</f>
        <v>3.423</v>
      </c>
      <c r="U228" s="137"/>
      <c r="AR228" s="131" t="s">
        <v>81</v>
      </c>
      <c r="AT228" s="138" t="s">
        <v>71</v>
      </c>
      <c r="AU228" s="138" t="s">
        <v>79</v>
      </c>
      <c r="AY228" s="131" t="s">
        <v>120</v>
      </c>
      <c r="BK228" s="139">
        <f>SUM(BK229:BK246)</f>
        <v>0</v>
      </c>
    </row>
    <row r="229" spans="2:65" s="31" customFormat="1" ht="16.5" customHeight="1">
      <c r="B229" s="142"/>
      <c r="C229" s="143" t="s">
        <v>422</v>
      </c>
      <c r="D229" s="143" t="s">
        <v>123</v>
      </c>
      <c r="E229" s="144" t="s">
        <v>502</v>
      </c>
      <c r="F229" s="145" t="s">
        <v>503</v>
      </c>
      <c r="G229" s="146" t="s">
        <v>417</v>
      </c>
      <c r="H229" s="147">
        <v>42</v>
      </c>
      <c r="I229" s="148"/>
      <c r="J229" s="149">
        <f t="shared" ref="J229:J246" si="60">ROUND(I229*H229,1)</f>
        <v>0</v>
      </c>
      <c r="K229" s="150"/>
      <c r="L229" s="32"/>
      <c r="M229" s="151"/>
      <c r="N229" s="152" t="s">
        <v>36</v>
      </c>
      <c r="P229" s="153">
        <f t="shared" ref="P229:P246" si="61">O229*H229</f>
        <v>0</v>
      </c>
      <c r="Q229" s="153">
        <v>0</v>
      </c>
      <c r="R229" s="153">
        <f t="shared" ref="R229:R246" si="62">Q229*H229</f>
        <v>0</v>
      </c>
      <c r="S229" s="153">
        <v>8.1500000000000003E-2</v>
      </c>
      <c r="T229" s="153">
        <f t="shared" ref="T229:T246" si="63">S229*H229</f>
        <v>3.423</v>
      </c>
      <c r="U229" s="154"/>
      <c r="AR229" s="155" t="s">
        <v>127</v>
      </c>
      <c r="AT229" s="155" t="s">
        <v>123</v>
      </c>
      <c r="AU229" s="155" t="s">
        <v>81</v>
      </c>
      <c r="AY229" s="16" t="s">
        <v>120</v>
      </c>
      <c r="BE229" s="156">
        <f t="shared" ref="BE229:BE246" si="64">IF(N229="základní",J229,0)</f>
        <v>0</v>
      </c>
      <c r="BF229" s="156">
        <f t="shared" ref="BF229:BF246" si="65">IF(N229="snížená",J229,0)</f>
        <v>0</v>
      </c>
      <c r="BG229" s="156">
        <f t="shared" ref="BG229:BG246" si="66">IF(N229="zákl. přenesená",J229,0)</f>
        <v>0</v>
      </c>
      <c r="BH229" s="156">
        <f t="shared" ref="BH229:BH246" si="67">IF(N229="sníž. přenesená",J229,0)</f>
        <v>0</v>
      </c>
      <c r="BI229" s="156">
        <f t="shared" ref="BI229:BI246" si="68">IF(N229="nulová",J229,0)</f>
        <v>0</v>
      </c>
      <c r="BJ229" s="16" t="s">
        <v>79</v>
      </c>
      <c r="BK229" s="156">
        <f t="shared" ref="BK229:BK246" si="69">ROUND(I229*H229,1)</f>
        <v>0</v>
      </c>
      <c r="BL229" s="16" t="s">
        <v>127</v>
      </c>
      <c r="BM229" s="155" t="s">
        <v>397</v>
      </c>
    </row>
    <row r="230" spans="2:65" s="31" customFormat="1" ht="16.5" customHeight="1">
      <c r="B230" s="142"/>
      <c r="C230" s="143" t="s">
        <v>272</v>
      </c>
      <c r="D230" s="143" t="s">
        <v>123</v>
      </c>
      <c r="E230" s="144" t="s">
        <v>506</v>
      </c>
      <c r="F230" s="145" t="s">
        <v>507</v>
      </c>
      <c r="G230" s="146" t="s">
        <v>417</v>
      </c>
      <c r="H230" s="147">
        <v>42</v>
      </c>
      <c r="I230" s="148"/>
      <c r="J230" s="149">
        <f t="shared" si="60"/>
        <v>0</v>
      </c>
      <c r="K230" s="150"/>
      <c r="L230" s="32"/>
      <c r="M230" s="151"/>
      <c r="N230" s="152" t="s">
        <v>36</v>
      </c>
      <c r="P230" s="153">
        <f t="shared" si="61"/>
        <v>0</v>
      </c>
      <c r="Q230" s="153">
        <v>4.4999999999999997E-3</v>
      </c>
      <c r="R230" s="153">
        <f t="shared" si="62"/>
        <v>0.18899999999999997</v>
      </c>
      <c r="S230" s="153">
        <v>0</v>
      </c>
      <c r="T230" s="153">
        <f t="shared" si="63"/>
        <v>0</v>
      </c>
      <c r="U230" s="154"/>
      <c r="AR230" s="155" t="s">
        <v>127</v>
      </c>
      <c r="AT230" s="155" t="s">
        <v>123</v>
      </c>
      <c r="AU230" s="155" t="s">
        <v>81</v>
      </c>
      <c r="AY230" s="16" t="s">
        <v>120</v>
      </c>
      <c r="BE230" s="156">
        <f t="shared" si="64"/>
        <v>0</v>
      </c>
      <c r="BF230" s="156">
        <f t="shared" si="65"/>
        <v>0</v>
      </c>
      <c r="BG230" s="156">
        <f t="shared" si="66"/>
        <v>0</v>
      </c>
      <c r="BH230" s="156">
        <f t="shared" si="67"/>
        <v>0</v>
      </c>
      <c r="BI230" s="156">
        <f t="shared" si="68"/>
        <v>0</v>
      </c>
      <c r="BJ230" s="16" t="s">
        <v>79</v>
      </c>
      <c r="BK230" s="156">
        <f t="shared" si="69"/>
        <v>0</v>
      </c>
      <c r="BL230" s="16" t="s">
        <v>127</v>
      </c>
      <c r="BM230" s="155" t="s">
        <v>401</v>
      </c>
    </row>
    <row r="231" spans="2:65" s="31" customFormat="1" ht="24.2" customHeight="1">
      <c r="B231" s="142"/>
      <c r="C231" s="143" t="s">
        <v>429</v>
      </c>
      <c r="D231" s="143" t="s">
        <v>123</v>
      </c>
      <c r="E231" s="144" t="s">
        <v>510</v>
      </c>
      <c r="F231" s="145" t="s">
        <v>465</v>
      </c>
      <c r="G231" s="146" t="s">
        <v>417</v>
      </c>
      <c r="H231" s="147">
        <v>42</v>
      </c>
      <c r="I231" s="148"/>
      <c r="J231" s="149">
        <f t="shared" si="60"/>
        <v>0</v>
      </c>
      <c r="K231" s="150"/>
      <c r="L231" s="32"/>
      <c r="M231" s="151"/>
      <c r="N231" s="152" t="s">
        <v>36</v>
      </c>
      <c r="P231" s="153">
        <f t="shared" si="61"/>
        <v>0</v>
      </c>
      <c r="Q231" s="153">
        <v>1.4499999999999999E-3</v>
      </c>
      <c r="R231" s="153">
        <f t="shared" si="62"/>
        <v>6.0899999999999996E-2</v>
      </c>
      <c r="S231" s="153">
        <v>0</v>
      </c>
      <c r="T231" s="153">
        <f t="shared" si="63"/>
        <v>0</v>
      </c>
      <c r="U231" s="154"/>
      <c r="AR231" s="155" t="s">
        <v>127</v>
      </c>
      <c r="AT231" s="155" t="s">
        <v>123</v>
      </c>
      <c r="AU231" s="155" t="s">
        <v>81</v>
      </c>
      <c r="AY231" s="16" t="s">
        <v>120</v>
      </c>
      <c r="BE231" s="156">
        <f t="shared" si="64"/>
        <v>0</v>
      </c>
      <c r="BF231" s="156">
        <f t="shared" si="65"/>
        <v>0</v>
      </c>
      <c r="BG231" s="156">
        <f t="shared" si="66"/>
        <v>0</v>
      </c>
      <c r="BH231" s="156">
        <f t="shared" si="67"/>
        <v>0</v>
      </c>
      <c r="BI231" s="156">
        <f t="shared" si="68"/>
        <v>0</v>
      </c>
      <c r="BJ231" s="16" t="s">
        <v>79</v>
      </c>
      <c r="BK231" s="156">
        <f t="shared" si="69"/>
        <v>0</v>
      </c>
      <c r="BL231" s="16" t="s">
        <v>127</v>
      </c>
      <c r="BM231" s="155" t="s">
        <v>404</v>
      </c>
    </row>
    <row r="232" spans="2:65" s="31" customFormat="1" ht="16.5" customHeight="1">
      <c r="B232" s="142"/>
      <c r="C232" s="143" t="s">
        <v>433</v>
      </c>
      <c r="D232" s="143" t="s">
        <v>123</v>
      </c>
      <c r="E232" s="144" t="s">
        <v>513</v>
      </c>
      <c r="F232" s="145" t="s">
        <v>514</v>
      </c>
      <c r="G232" s="146" t="s">
        <v>417</v>
      </c>
      <c r="H232" s="147">
        <v>42</v>
      </c>
      <c r="I232" s="148"/>
      <c r="J232" s="149">
        <f t="shared" si="60"/>
        <v>0</v>
      </c>
      <c r="K232" s="150"/>
      <c r="L232" s="32"/>
      <c r="M232" s="151"/>
      <c r="N232" s="152" t="s">
        <v>36</v>
      </c>
      <c r="P232" s="153">
        <f t="shared" si="61"/>
        <v>0</v>
      </c>
      <c r="Q232" s="153">
        <v>2.9999999999999997E-4</v>
      </c>
      <c r="R232" s="153">
        <f t="shared" si="62"/>
        <v>1.2599999999999998E-2</v>
      </c>
      <c r="S232" s="153">
        <v>0</v>
      </c>
      <c r="T232" s="153">
        <f t="shared" si="63"/>
        <v>0</v>
      </c>
      <c r="U232" s="154"/>
      <c r="AR232" s="155" t="s">
        <v>127</v>
      </c>
      <c r="AT232" s="155" t="s">
        <v>123</v>
      </c>
      <c r="AU232" s="155" t="s">
        <v>81</v>
      </c>
      <c r="AY232" s="16" t="s">
        <v>120</v>
      </c>
      <c r="BE232" s="156">
        <f t="shared" si="64"/>
        <v>0</v>
      </c>
      <c r="BF232" s="156">
        <f t="shared" si="65"/>
        <v>0</v>
      </c>
      <c r="BG232" s="156">
        <f t="shared" si="66"/>
        <v>0</v>
      </c>
      <c r="BH232" s="156">
        <f t="shared" si="67"/>
        <v>0</v>
      </c>
      <c r="BI232" s="156">
        <f t="shared" si="68"/>
        <v>0</v>
      </c>
      <c r="BJ232" s="16" t="s">
        <v>79</v>
      </c>
      <c r="BK232" s="156">
        <f t="shared" si="69"/>
        <v>0</v>
      </c>
      <c r="BL232" s="16" t="s">
        <v>127</v>
      </c>
      <c r="BM232" s="155" t="s">
        <v>408</v>
      </c>
    </row>
    <row r="233" spans="2:65" s="31" customFormat="1" ht="16.5" customHeight="1">
      <c r="B233" s="142"/>
      <c r="C233" s="158" t="s">
        <v>437</v>
      </c>
      <c r="D233" s="158" t="s">
        <v>273</v>
      </c>
      <c r="E233" s="159" t="s">
        <v>694</v>
      </c>
      <c r="F233" s="160" t="s">
        <v>524</v>
      </c>
      <c r="G233" s="161" t="s">
        <v>417</v>
      </c>
      <c r="H233" s="162">
        <v>36</v>
      </c>
      <c r="I233" s="163"/>
      <c r="J233" s="164">
        <f t="shared" si="60"/>
        <v>0</v>
      </c>
      <c r="K233" s="165"/>
      <c r="L233" s="166"/>
      <c r="M233" s="167"/>
      <c r="N233" s="168" t="s">
        <v>36</v>
      </c>
      <c r="P233" s="153">
        <f t="shared" si="61"/>
        <v>0</v>
      </c>
      <c r="Q233" s="153">
        <v>0</v>
      </c>
      <c r="R233" s="153">
        <f t="shared" si="62"/>
        <v>0</v>
      </c>
      <c r="S233" s="153">
        <v>0</v>
      </c>
      <c r="T233" s="153">
        <f t="shared" si="63"/>
        <v>0</v>
      </c>
      <c r="U233" s="154"/>
      <c r="AR233" s="155" t="s">
        <v>138</v>
      </c>
      <c r="AT233" s="155" t="s">
        <v>273</v>
      </c>
      <c r="AU233" s="155" t="s">
        <v>81</v>
      </c>
      <c r="AY233" s="16" t="s">
        <v>120</v>
      </c>
      <c r="BE233" s="156">
        <f t="shared" si="64"/>
        <v>0</v>
      </c>
      <c r="BF233" s="156">
        <f t="shared" si="65"/>
        <v>0</v>
      </c>
      <c r="BG233" s="156">
        <f t="shared" si="66"/>
        <v>0</v>
      </c>
      <c r="BH233" s="156">
        <f t="shared" si="67"/>
        <v>0</v>
      </c>
      <c r="BI233" s="156">
        <f t="shared" si="68"/>
        <v>0</v>
      </c>
      <c r="BJ233" s="16" t="s">
        <v>79</v>
      </c>
      <c r="BK233" s="156">
        <f t="shared" si="69"/>
        <v>0</v>
      </c>
      <c r="BL233" s="16" t="s">
        <v>130</v>
      </c>
      <c r="BM233" s="155" t="s">
        <v>695</v>
      </c>
    </row>
    <row r="234" spans="2:65" s="31" customFormat="1" ht="21.75" customHeight="1">
      <c r="B234" s="142"/>
      <c r="C234" s="158" t="s">
        <v>441</v>
      </c>
      <c r="D234" s="158" t="s">
        <v>273</v>
      </c>
      <c r="E234" s="159" t="s">
        <v>696</v>
      </c>
      <c r="F234" s="160" t="s">
        <v>528</v>
      </c>
      <c r="G234" s="161" t="s">
        <v>417</v>
      </c>
      <c r="H234" s="162">
        <v>7</v>
      </c>
      <c r="I234" s="163"/>
      <c r="J234" s="164">
        <f t="shared" si="60"/>
        <v>0</v>
      </c>
      <c r="K234" s="165"/>
      <c r="L234" s="166"/>
      <c r="M234" s="167"/>
      <c r="N234" s="168" t="s">
        <v>36</v>
      </c>
      <c r="P234" s="153">
        <f t="shared" si="61"/>
        <v>0</v>
      </c>
      <c r="Q234" s="153">
        <v>0</v>
      </c>
      <c r="R234" s="153">
        <f t="shared" si="62"/>
        <v>0</v>
      </c>
      <c r="S234" s="153">
        <v>0</v>
      </c>
      <c r="T234" s="153">
        <f t="shared" si="63"/>
        <v>0</v>
      </c>
      <c r="U234" s="154"/>
      <c r="AR234" s="155" t="s">
        <v>138</v>
      </c>
      <c r="AT234" s="155" t="s">
        <v>273</v>
      </c>
      <c r="AU234" s="155" t="s">
        <v>81</v>
      </c>
      <c r="AY234" s="16" t="s">
        <v>120</v>
      </c>
      <c r="BE234" s="156">
        <f t="shared" si="64"/>
        <v>0</v>
      </c>
      <c r="BF234" s="156">
        <f t="shared" si="65"/>
        <v>0</v>
      </c>
      <c r="BG234" s="156">
        <f t="shared" si="66"/>
        <v>0</v>
      </c>
      <c r="BH234" s="156">
        <f t="shared" si="67"/>
        <v>0</v>
      </c>
      <c r="BI234" s="156">
        <f t="shared" si="68"/>
        <v>0</v>
      </c>
      <c r="BJ234" s="16" t="s">
        <v>79</v>
      </c>
      <c r="BK234" s="156">
        <f t="shared" si="69"/>
        <v>0</v>
      </c>
      <c r="BL234" s="16" t="s">
        <v>130</v>
      </c>
      <c r="BM234" s="155" t="s">
        <v>697</v>
      </c>
    </row>
    <row r="235" spans="2:65" s="31" customFormat="1" ht="21.75" customHeight="1">
      <c r="B235" s="142"/>
      <c r="C235" s="158" t="s">
        <v>447</v>
      </c>
      <c r="D235" s="158" t="s">
        <v>273</v>
      </c>
      <c r="E235" s="159" t="s">
        <v>698</v>
      </c>
      <c r="F235" s="160" t="s">
        <v>536</v>
      </c>
      <c r="G235" s="161" t="s">
        <v>267</v>
      </c>
      <c r="H235" s="162">
        <v>2</v>
      </c>
      <c r="I235" s="163"/>
      <c r="J235" s="164">
        <f t="shared" si="60"/>
        <v>0</v>
      </c>
      <c r="K235" s="165"/>
      <c r="L235" s="166"/>
      <c r="M235" s="167"/>
      <c r="N235" s="168" t="s">
        <v>36</v>
      </c>
      <c r="P235" s="153">
        <f t="shared" si="61"/>
        <v>0</v>
      </c>
      <c r="Q235" s="153">
        <v>0</v>
      </c>
      <c r="R235" s="153">
        <f t="shared" si="62"/>
        <v>0</v>
      </c>
      <c r="S235" s="153">
        <v>0</v>
      </c>
      <c r="T235" s="153">
        <f t="shared" si="63"/>
        <v>0</v>
      </c>
      <c r="U235" s="154"/>
      <c r="AR235" s="155" t="s">
        <v>138</v>
      </c>
      <c r="AT235" s="155" t="s">
        <v>273</v>
      </c>
      <c r="AU235" s="155" t="s">
        <v>81</v>
      </c>
      <c r="AY235" s="16" t="s">
        <v>120</v>
      </c>
      <c r="BE235" s="156">
        <f t="shared" si="64"/>
        <v>0</v>
      </c>
      <c r="BF235" s="156">
        <f t="shared" si="65"/>
        <v>0</v>
      </c>
      <c r="BG235" s="156">
        <f t="shared" si="66"/>
        <v>0</v>
      </c>
      <c r="BH235" s="156">
        <f t="shared" si="67"/>
        <v>0</v>
      </c>
      <c r="BI235" s="156">
        <f t="shared" si="68"/>
        <v>0</v>
      </c>
      <c r="BJ235" s="16" t="s">
        <v>79</v>
      </c>
      <c r="BK235" s="156">
        <f t="shared" si="69"/>
        <v>0</v>
      </c>
      <c r="BL235" s="16" t="s">
        <v>130</v>
      </c>
      <c r="BM235" s="155" t="s">
        <v>699</v>
      </c>
    </row>
    <row r="236" spans="2:65" s="31" customFormat="1" ht="16.5" customHeight="1">
      <c r="B236" s="142"/>
      <c r="C236" s="158" t="s">
        <v>451</v>
      </c>
      <c r="D236" s="158" t="s">
        <v>273</v>
      </c>
      <c r="E236" s="159" t="s">
        <v>700</v>
      </c>
      <c r="F236" s="160" t="s">
        <v>701</v>
      </c>
      <c r="G236" s="161" t="s">
        <v>267</v>
      </c>
      <c r="H236" s="162">
        <v>3</v>
      </c>
      <c r="I236" s="163"/>
      <c r="J236" s="164">
        <f t="shared" si="60"/>
        <v>0</v>
      </c>
      <c r="K236" s="165"/>
      <c r="L236" s="166"/>
      <c r="M236" s="167"/>
      <c r="N236" s="168" t="s">
        <v>36</v>
      </c>
      <c r="P236" s="153">
        <f t="shared" si="61"/>
        <v>0</v>
      </c>
      <c r="Q236" s="153">
        <v>0</v>
      </c>
      <c r="R236" s="153">
        <f t="shared" si="62"/>
        <v>0</v>
      </c>
      <c r="S236" s="153">
        <v>0</v>
      </c>
      <c r="T236" s="153">
        <f t="shared" si="63"/>
        <v>0</v>
      </c>
      <c r="U236" s="154"/>
      <c r="AR236" s="155" t="s">
        <v>138</v>
      </c>
      <c r="AT236" s="155" t="s">
        <v>273</v>
      </c>
      <c r="AU236" s="155" t="s">
        <v>81</v>
      </c>
      <c r="AY236" s="16" t="s">
        <v>120</v>
      </c>
      <c r="BE236" s="156">
        <f t="shared" si="64"/>
        <v>0</v>
      </c>
      <c r="BF236" s="156">
        <f t="shared" si="65"/>
        <v>0</v>
      </c>
      <c r="BG236" s="156">
        <f t="shared" si="66"/>
        <v>0</v>
      </c>
      <c r="BH236" s="156">
        <f t="shared" si="67"/>
        <v>0</v>
      </c>
      <c r="BI236" s="156">
        <f t="shared" si="68"/>
        <v>0</v>
      </c>
      <c r="BJ236" s="16" t="s">
        <v>79</v>
      </c>
      <c r="BK236" s="156">
        <f t="shared" si="69"/>
        <v>0</v>
      </c>
      <c r="BL236" s="16" t="s">
        <v>130</v>
      </c>
      <c r="BM236" s="155" t="s">
        <v>702</v>
      </c>
    </row>
    <row r="237" spans="2:65" s="31" customFormat="1" ht="16.5" customHeight="1">
      <c r="B237" s="142"/>
      <c r="C237" s="158" t="s">
        <v>455</v>
      </c>
      <c r="D237" s="158" t="s">
        <v>273</v>
      </c>
      <c r="E237" s="159" t="s">
        <v>703</v>
      </c>
      <c r="F237" s="160" t="s">
        <v>532</v>
      </c>
      <c r="G237" s="161" t="s">
        <v>267</v>
      </c>
      <c r="H237" s="162">
        <v>15</v>
      </c>
      <c r="I237" s="163"/>
      <c r="J237" s="164">
        <f t="shared" si="60"/>
        <v>0</v>
      </c>
      <c r="K237" s="165"/>
      <c r="L237" s="166"/>
      <c r="M237" s="167"/>
      <c r="N237" s="168" t="s">
        <v>36</v>
      </c>
      <c r="P237" s="153">
        <f t="shared" si="61"/>
        <v>0</v>
      </c>
      <c r="Q237" s="153">
        <v>0</v>
      </c>
      <c r="R237" s="153">
        <f t="shared" si="62"/>
        <v>0</v>
      </c>
      <c r="S237" s="153">
        <v>0</v>
      </c>
      <c r="T237" s="153">
        <f t="shared" si="63"/>
        <v>0</v>
      </c>
      <c r="U237" s="154"/>
      <c r="AR237" s="155" t="s">
        <v>138</v>
      </c>
      <c r="AT237" s="155" t="s">
        <v>273</v>
      </c>
      <c r="AU237" s="155" t="s">
        <v>81</v>
      </c>
      <c r="AY237" s="16" t="s">
        <v>120</v>
      </c>
      <c r="BE237" s="156">
        <f t="shared" si="64"/>
        <v>0</v>
      </c>
      <c r="BF237" s="156">
        <f t="shared" si="65"/>
        <v>0</v>
      </c>
      <c r="BG237" s="156">
        <f t="shared" si="66"/>
        <v>0</v>
      </c>
      <c r="BH237" s="156">
        <f t="shared" si="67"/>
        <v>0</v>
      </c>
      <c r="BI237" s="156">
        <f t="shared" si="68"/>
        <v>0</v>
      </c>
      <c r="BJ237" s="16" t="s">
        <v>79</v>
      </c>
      <c r="BK237" s="156">
        <f t="shared" si="69"/>
        <v>0</v>
      </c>
      <c r="BL237" s="16" t="s">
        <v>130</v>
      </c>
      <c r="BM237" s="155" t="s">
        <v>704</v>
      </c>
    </row>
    <row r="238" spans="2:65" s="31" customFormat="1" ht="16.5" customHeight="1">
      <c r="B238" s="142"/>
      <c r="C238" s="158" t="s">
        <v>459</v>
      </c>
      <c r="D238" s="158" t="s">
        <v>273</v>
      </c>
      <c r="E238" s="159" t="s">
        <v>705</v>
      </c>
      <c r="F238" s="160" t="s">
        <v>477</v>
      </c>
      <c r="G238" s="161" t="s">
        <v>380</v>
      </c>
      <c r="H238" s="162">
        <v>2</v>
      </c>
      <c r="I238" s="163"/>
      <c r="J238" s="164">
        <f t="shared" si="60"/>
        <v>0</v>
      </c>
      <c r="K238" s="165"/>
      <c r="L238" s="166"/>
      <c r="M238" s="167"/>
      <c r="N238" s="168" t="s">
        <v>36</v>
      </c>
      <c r="P238" s="153">
        <f t="shared" si="61"/>
        <v>0</v>
      </c>
      <c r="Q238" s="153">
        <v>0</v>
      </c>
      <c r="R238" s="153">
        <f t="shared" si="62"/>
        <v>0</v>
      </c>
      <c r="S238" s="153">
        <v>0</v>
      </c>
      <c r="T238" s="153">
        <f t="shared" si="63"/>
        <v>0</v>
      </c>
      <c r="U238" s="154"/>
      <c r="AR238" s="155" t="s">
        <v>181</v>
      </c>
      <c r="AT238" s="155" t="s">
        <v>273</v>
      </c>
      <c r="AU238" s="155" t="s">
        <v>81</v>
      </c>
      <c r="AY238" s="16" t="s">
        <v>120</v>
      </c>
      <c r="BE238" s="156">
        <f t="shared" si="64"/>
        <v>0</v>
      </c>
      <c r="BF238" s="156">
        <f t="shared" si="65"/>
        <v>0</v>
      </c>
      <c r="BG238" s="156">
        <f t="shared" si="66"/>
        <v>0</v>
      </c>
      <c r="BH238" s="156">
        <f t="shared" si="67"/>
        <v>0</v>
      </c>
      <c r="BI238" s="156">
        <f t="shared" si="68"/>
        <v>0</v>
      </c>
      <c r="BJ238" s="16" t="s">
        <v>79</v>
      </c>
      <c r="BK238" s="156">
        <f t="shared" si="69"/>
        <v>0</v>
      </c>
      <c r="BL238" s="16" t="s">
        <v>127</v>
      </c>
      <c r="BM238" s="155" t="s">
        <v>478</v>
      </c>
    </row>
    <row r="239" spans="2:65" s="31" customFormat="1" ht="24.2" customHeight="1">
      <c r="B239" s="142"/>
      <c r="C239" s="143" t="s">
        <v>463</v>
      </c>
      <c r="D239" s="143" t="s">
        <v>123</v>
      </c>
      <c r="E239" s="144" t="s">
        <v>519</v>
      </c>
      <c r="F239" s="145" t="s">
        <v>520</v>
      </c>
      <c r="G239" s="146" t="s">
        <v>417</v>
      </c>
      <c r="H239" s="147">
        <v>42</v>
      </c>
      <c r="I239" s="148"/>
      <c r="J239" s="149">
        <f t="shared" si="60"/>
        <v>0</v>
      </c>
      <c r="K239" s="150"/>
      <c r="L239" s="32"/>
      <c r="M239" s="151"/>
      <c r="N239" s="152" t="s">
        <v>36</v>
      </c>
      <c r="P239" s="153">
        <f t="shared" si="61"/>
        <v>0</v>
      </c>
      <c r="Q239" s="153">
        <v>5.3800000000000002E-3</v>
      </c>
      <c r="R239" s="153">
        <f t="shared" si="62"/>
        <v>0.22596000000000002</v>
      </c>
      <c r="S239" s="153">
        <v>0</v>
      </c>
      <c r="T239" s="153">
        <f t="shared" si="63"/>
        <v>0</v>
      </c>
      <c r="U239" s="154"/>
      <c r="AR239" s="155" t="s">
        <v>127</v>
      </c>
      <c r="AT239" s="155" t="s">
        <v>123</v>
      </c>
      <c r="AU239" s="155" t="s">
        <v>81</v>
      </c>
      <c r="AY239" s="16" t="s">
        <v>120</v>
      </c>
      <c r="BE239" s="156">
        <f t="shared" si="64"/>
        <v>0</v>
      </c>
      <c r="BF239" s="156">
        <f t="shared" si="65"/>
        <v>0</v>
      </c>
      <c r="BG239" s="156">
        <f t="shared" si="66"/>
        <v>0</v>
      </c>
      <c r="BH239" s="156">
        <f t="shared" si="67"/>
        <v>0</v>
      </c>
      <c r="BI239" s="156">
        <f t="shared" si="68"/>
        <v>0</v>
      </c>
      <c r="BJ239" s="16" t="s">
        <v>79</v>
      </c>
      <c r="BK239" s="156">
        <f t="shared" si="69"/>
        <v>0</v>
      </c>
      <c r="BL239" s="16" t="s">
        <v>127</v>
      </c>
      <c r="BM239" s="155" t="s">
        <v>482</v>
      </c>
    </row>
    <row r="240" spans="2:65" s="31" customFormat="1" ht="16.5" customHeight="1">
      <c r="B240" s="142"/>
      <c r="C240" s="143" t="s">
        <v>467</v>
      </c>
      <c r="D240" s="143" t="s">
        <v>123</v>
      </c>
      <c r="E240" s="144" t="s">
        <v>539</v>
      </c>
      <c r="F240" s="145" t="s">
        <v>540</v>
      </c>
      <c r="G240" s="146" t="s">
        <v>126</v>
      </c>
      <c r="H240" s="147">
        <v>22</v>
      </c>
      <c r="I240" s="148"/>
      <c r="J240" s="149">
        <f t="shared" si="60"/>
        <v>0</v>
      </c>
      <c r="K240" s="150"/>
      <c r="L240" s="32"/>
      <c r="M240" s="151"/>
      <c r="N240" s="152" t="s">
        <v>36</v>
      </c>
      <c r="P240" s="153">
        <f t="shared" si="61"/>
        <v>0</v>
      </c>
      <c r="Q240" s="153">
        <v>9.0000000000000006E-5</v>
      </c>
      <c r="R240" s="153">
        <f t="shared" si="62"/>
        <v>1.98E-3</v>
      </c>
      <c r="S240" s="153">
        <v>0</v>
      </c>
      <c r="T240" s="153">
        <f t="shared" si="63"/>
        <v>0</v>
      </c>
      <c r="U240" s="154"/>
      <c r="AR240" s="155" t="s">
        <v>127</v>
      </c>
      <c r="AT240" s="155" t="s">
        <v>123</v>
      </c>
      <c r="AU240" s="155" t="s">
        <v>81</v>
      </c>
      <c r="AY240" s="16" t="s">
        <v>120</v>
      </c>
      <c r="BE240" s="156">
        <f t="shared" si="64"/>
        <v>0</v>
      </c>
      <c r="BF240" s="156">
        <f t="shared" si="65"/>
        <v>0</v>
      </c>
      <c r="BG240" s="156">
        <f t="shared" si="66"/>
        <v>0</v>
      </c>
      <c r="BH240" s="156">
        <f t="shared" si="67"/>
        <v>0</v>
      </c>
      <c r="BI240" s="156">
        <f t="shared" si="68"/>
        <v>0</v>
      </c>
      <c r="BJ240" s="16" t="s">
        <v>79</v>
      </c>
      <c r="BK240" s="156">
        <f t="shared" si="69"/>
        <v>0</v>
      </c>
      <c r="BL240" s="16" t="s">
        <v>127</v>
      </c>
      <c r="BM240" s="155" t="s">
        <v>706</v>
      </c>
    </row>
    <row r="241" spans="2:65" s="31" customFormat="1" ht="24.2" customHeight="1">
      <c r="B241" s="142"/>
      <c r="C241" s="143" t="s">
        <v>471</v>
      </c>
      <c r="D241" s="143" t="s">
        <v>123</v>
      </c>
      <c r="E241" s="144" t="s">
        <v>543</v>
      </c>
      <c r="F241" s="145" t="s">
        <v>544</v>
      </c>
      <c r="G241" s="146" t="s">
        <v>126</v>
      </c>
      <c r="H241" s="147">
        <v>35</v>
      </c>
      <c r="I241" s="148"/>
      <c r="J241" s="149">
        <f t="shared" si="60"/>
        <v>0</v>
      </c>
      <c r="K241" s="150"/>
      <c r="L241" s="32"/>
      <c r="M241" s="151"/>
      <c r="N241" s="152" t="s">
        <v>36</v>
      </c>
      <c r="P241" s="153">
        <f t="shared" si="61"/>
        <v>0</v>
      </c>
      <c r="Q241" s="153">
        <v>2.0000000000000001E-4</v>
      </c>
      <c r="R241" s="153">
        <f t="shared" si="62"/>
        <v>7.0000000000000001E-3</v>
      </c>
      <c r="S241" s="153">
        <v>0</v>
      </c>
      <c r="T241" s="153">
        <f t="shared" si="63"/>
        <v>0</v>
      </c>
      <c r="U241" s="154"/>
      <c r="AR241" s="155" t="s">
        <v>127</v>
      </c>
      <c r="AT241" s="155" t="s">
        <v>123</v>
      </c>
      <c r="AU241" s="155" t="s">
        <v>81</v>
      </c>
      <c r="AY241" s="16" t="s">
        <v>120</v>
      </c>
      <c r="BE241" s="156">
        <f t="shared" si="64"/>
        <v>0</v>
      </c>
      <c r="BF241" s="156">
        <f t="shared" si="65"/>
        <v>0</v>
      </c>
      <c r="BG241" s="156">
        <f t="shared" si="66"/>
        <v>0</v>
      </c>
      <c r="BH241" s="156">
        <f t="shared" si="67"/>
        <v>0</v>
      </c>
      <c r="BI241" s="156">
        <f t="shared" si="68"/>
        <v>0</v>
      </c>
      <c r="BJ241" s="16" t="s">
        <v>79</v>
      </c>
      <c r="BK241" s="156">
        <f t="shared" si="69"/>
        <v>0</v>
      </c>
      <c r="BL241" s="16" t="s">
        <v>127</v>
      </c>
      <c r="BM241" s="155" t="s">
        <v>707</v>
      </c>
    </row>
    <row r="242" spans="2:65" s="31" customFormat="1" ht="16.5" customHeight="1">
      <c r="B242" s="142"/>
      <c r="C242" s="143" t="s">
        <v>475</v>
      </c>
      <c r="D242" s="143" t="s">
        <v>123</v>
      </c>
      <c r="E242" s="144" t="s">
        <v>547</v>
      </c>
      <c r="F242" s="145" t="s">
        <v>548</v>
      </c>
      <c r="G242" s="146" t="s">
        <v>134</v>
      </c>
      <c r="H242" s="147">
        <v>4</v>
      </c>
      <c r="I242" s="148"/>
      <c r="J242" s="149">
        <f t="shared" si="60"/>
        <v>0</v>
      </c>
      <c r="K242" s="150"/>
      <c r="L242" s="32"/>
      <c r="M242" s="151"/>
      <c r="N242" s="152" t="s">
        <v>36</v>
      </c>
      <c r="P242" s="153">
        <f t="shared" si="61"/>
        <v>0</v>
      </c>
      <c r="Q242" s="153">
        <v>0</v>
      </c>
      <c r="R242" s="153">
        <f t="shared" si="62"/>
        <v>0</v>
      </c>
      <c r="S242" s="153">
        <v>0</v>
      </c>
      <c r="T242" s="153">
        <f t="shared" si="63"/>
        <v>0</v>
      </c>
      <c r="U242" s="154"/>
      <c r="AR242" s="155" t="s">
        <v>127</v>
      </c>
      <c r="AT242" s="155" t="s">
        <v>123</v>
      </c>
      <c r="AU242" s="155" t="s">
        <v>81</v>
      </c>
      <c r="AY242" s="16" t="s">
        <v>120</v>
      </c>
      <c r="BE242" s="156">
        <f t="shared" si="64"/>
        <v>0</v>
      </c>
      <c r="BF242" s="156">
        <f t="shared" si="65"/>
        <v>0</v>
      </c>
      <c r="BG242" s="156">
        <f t="shared" si="66"/>
        <v>0</v>
      </c>
      <c r="BH242" s="156">
        <f t="shared" si="67"/>
        <v>0</v>
      </c>
      <c r="BI242" s="156">
        <f t="shared" si="68"/>
        <v>0</v>
      </c>
      <c r="BJ242" s="16" t="s">
        <v>79</v>
      </c>
      <c r="BK242" s="156">
        <f t="shared" si="69"/>
        <v>0</v>
      </c>
      <c r="BL242" s="16" t="s">
        <v>127</v>
      </c>
      <c r="BM242" s="155" t="s">
        <v>708</v>
      </c>
    </row>
    <row r="243" spans="2:65" s="31" customFormat="1" ht="21.75" customHeight="1">
      <c r="B243" s="142"/>
      <c r="C243" s="143" t="s">
        <v>479</v>
      </c>
      <c r="D243" s="143" t="s">
        <v>123</v>
      </c>
      <c r="E243" s="144" t="s">
        <v>551</v>
      </c>
      <c r="F243" s="145" t="s">
        <v>552</v>
      </c>
      <c r="G243" s="146" t="s">
        <v>134</v>
      </c>
      <c r="H243" s="147">
        <v>4</v>
      </c>
      <c r="I243" s="148"/>
      <c r="J243" s="149">
        <f t="shared" si="60"/>
        <v>0</v>
      </c>
      <c r="K243" s="150"/>
      <c r="L243" s="32"/>
      <c r="M243" s="151"/>
      <c r="N243" s="152" t="s">
        <v>36</v>
      </c>
      <c r="P243" s="153">
        <f t="shared" si="61"/>
        <v>0</v>
      </c>
      <c r="Q243" s="153">
        <v>0</v>
      </c>
      <c r="R243" s="153">
        <f t="shared" si="62"/>
        <v>0</v>
      </c>
      <c r="S243" s="153">
        <v>0</v>
      </c>
      <c r="T243" s="153">
        <f t="shared" si="63"/>
        <v>0</v>
      </c>
      <c r="U243" s="154"/>
      <c r="AR243" s="155" t="s">
        <v>127</v>
      </c>
      <c r="AT243" s="155" t="s">
        <v>123</v>
      </c>
      <c r="AU243" s="155" t="s">
        <v>81</v>
      </c>
      <c r="AY243" s="16" t="s">
        <v>120</v>
      </c>
      <c r="BE243" s="156">
        <f t="shared" si="64"/>
        <v>0</v>
      </c>
      <c r="BF243" s="156">
        <f t="shared" si="65"/>
        <v>0</v>
      </c>
      <c r="BG243" s="156">
        <f t="shared" si="66"/>
        <v>0</v>
      </c>
      <c r="BH243" s="156">
        <f t="shared" si="67"/>
        <v>0</v>
      </c>
      <c r="BI243" s="156">
        <f t="shared" si="68"/>
        <v>0</v>
      </c>
      <c r="BJ243" s="16" t="s">
        <v>79</v>
      </c>
      <c r="BK243" s="156">
        <f t="shared" si="69"/>
        <v>0</v>
      </c>
      <c r="BL243" s="16" t="s">
        <v>127</v>
      </c>
      <c r="BM243" s="155" t="s">
        <v>709</v>
      </c>
    </row>
    <row r="244" spans="2:65" s="31" customFormat="1" ht="16.5" customHeight="1">
      <c r="B244" s="142"/>
      <c r="C244" s="143" t="s">
        <v>483</v>
      </c>
      <c r="D244" s="143" t="s">
        <v>123</v>
      </c>
      <c r="E244" s="144" t="s">
        <v>554</v>
      </c>
      <c r="F244" s="145" t="s">
        <v>555</v>
      </c>
      <c r="G244" s="146" t="s">
        <v>134</v>
      </c>
      <c r="H244" s="147">
        <v>3</v>
      </c>
      <c r="I244" s="148"/>
      <c r="J244" s="149">
        <f t="shared" si="60"/>
        <v>0</v>
      </c>
      <c r="K244" s="150"/>
      <c r="L244" s="32"/>
      <c r="M244" s="151"/>
      <c r="N244" s="152" t="s">
        <v>36</v>
      </c>
      <c r="P244" s="153">
        <f t="shared" si="61"/>
        <v>0</v>
      </c>
      <c r="Q244" s="153">
        <v>0</v>
      </c>
      <c r="R244" s="153">
        <f t="shared" si="62"/>
        <v>0</v>
      </c>
      <c r="S244" s="153">
        <v>0</v>
      </c>
      <c r="T244" s="153">
        <f t="shared" si="63"/>
        <v>0</v>
      </c>
      <c r="U244" s="154"/>
      <c r="AR244" s="155" t="s">
        <v>127</v>
      </c>
      <c r="AT244" s="155" t="s">
        <v>123</v>
      </c>
      <c r="AU244" s="155" t="s">
        <v>81</v>
      </c>
      <c r="AY244" s="16" t="s">
        <v>120</v>
      </c>
      <c r="BE244" s="156">
        <f t="shared" si="64"/>
        <v>0</v>
      </c>
      <c r="BF244" s="156">
        <f t="shared" si="65"/>
        <v>0</v>
      </c>
      <c r="BG244" s="156">
        <f t="shared" si="66"/>
        <v>0</v>
      </c>
      <c r="BH244" s="156">
        <f t="shared" si="67"/>
        <v>0</v>
      </c>
      <c r="BI244" s="156">
        <f t="shared" si="68"/>
        <v>0</v>
      </c>
      <c r="BJ244" s="16" t="s">
        <v>79</v>
      </c>
      <c r="BK244" s="156">
        <f t="shared" si="69"/>
        <v>0</v>
      </c>
      <c r="BL244" s="16" t="s">
        <v>127</v>
      </c>
      <c r="BM244" s="155" t="s">
        <v>710</v>
      </c>
    </row>
    <row r="245" spans="2:65" s="31" customFormat="1" ht="21.75" customHeight="1">
      <c r="B245" s="142"/>
      <c r="C245" s="143" t="s">
        <v>487</v>
      </c>
      <c r="D245" s="143" t="s">
        <v>123</v>
      </c>
      <c r="E245" s="144" t="s">
        <v>558</v>
      </c>
      <c r="F245" s="145" t="s">
        <v>559</v>
      </c>
      <c r="G245" s="146" t="s">
        <v>134</v>
      </c>
      <c r="H245" s="147">
        <v>3</v>
      </c>
      <c r="I245" s="148"/>
      <c r="J245" s="149">
        <f t="shared" si="60"/>
        <v>0</v>
      </c>
      <c r="K245" s="150"/>
      <c r="L245" s="32"/>
      <c r="M245" s="151"/>
      <c r="N245" s="152" t="s">
        <v>36</v>
      </c>
      <c r="P245" s="153">
        <f t="shared" si="61"/>
        <v>0</v>
      </c>
      <c r="Q245" s="153">
        <v>0</v>
      </c>
      <c r="R245" s="153">
        <f t="shared" si="62"/>
        <v>0</v>
      </c>
      <c r="S245" s="153">
        <v>0</v>
      </c>
      <c r="T245" s="153">
        <f t="shared" si="63"/>
        <v>0</v>
      </c>
      <c r="U245" s="154"/>
      <c r="AR245" s="155" t="s">
        <v>127</v>
      </c>
      <c r="AT245" s="155" t="s">
        <v>123</v>
      </c>
      <c r="AU245" s="155" t="s">
        <v>81</v>
      </c>
      <c r="AY245" s="16" t="s">
        <v>120</v>
      </c>
      <c r="BE245" s="156">
        <f t="shared" si="64"/>
        <v>0</v>
      </c>
      <c r="BF245" s="156">
        <f t="shared" si="65"/>
        <v>0</v>
      </c>
      <c r="BG245" s="156">
        <f t="shared" si="66"/>
        <v>0</v>
      </c>
      <c r="BH245" s="156">
        <f t="shared" si="67"/>
        <v>0</v>
      </c>
      <c r="BI245" s="156">
        <f t="shared" si="68"/>
        <v>0</v>
      </c>
      <c r="BJ245" s="16" t="s">
        <v>79</v>
      </c>
      <c r="BK245" s="156">
        <f t="shared" si="69"/>
        <v>0</v>
      </c>
      <c r="BL245" s="16" t="s">
        <v>127</v>
      </c>
      <c r="BM245" s="155" t="s">
        <v>711</v>
      </c>
    </row>
    <row r="246" spans="2:65" s="31" customFormat="1" ht="24.2" customHeight="1">
      <c r="B246" s="142"/>
      <c r="C246" s="143" t="s">
        <v>491</v>
      </c>
      <c r="D246" s="143" t="s">
        <v>123</v>
      </c>
      <c r="E246" s="144" t="s">
        <v>561</v>
      </c>
      <c r="F246" s="145" t="s">
        <v>562</v>
      </c>
      <c r="G246" s="146" t="s">
        <v>175</v>
      </c>
      <c r="H246" s="157"/>
      <c r="I246" s="148"/>
      <c r="J246" s="149">
        <f t="shared" si="60"/>
        <v>0</v>
      </c>
      <c r="K246" s="150"/>
      <c r="L246" s="32"/>
      <c r="M246" s="151"/>
      <c r="N246" s="152" t="s">
        <v>36</v>
      </c>
      <c r="P246" s="153">
        <f t="shared" si="61"/>
        <v>0</v>
      </c>
      <c r="Q246" s="153">
        <v>0</v>
      </c>
      <c r="R246" s="153">
        <f t="shared" si="62"/>
        <v>0</v>
      </c>
      <c r="S246" s="153">
        <v>0</v>
      </c>
      <c r="T246" s="153">
        <f t="shared" si="63"/>
        <v>0</v>
      </c>
      <c r="U246" s="154"/>
      <c r="AR246" s="155" t="s">
        <v>127</v>
      </c>
      <c r="AT246" s="155" t="s">
        <v>123</v>
      </c>
      <c r="AU246" s="155" t="s">
        <v>81</v>
      </c>
      <c r="AY246" s="16" t="s">
        <v>120</v>
      </c>
      <c r="BE246" s="156">
        <f t="shared" si="64"/>
        <v>0</v>
      </c>
      <c r="BF246" s="156">
        <f t="shared" si="65"/>
        <v>0</v>
      </c>
      <c r="BG246" s="156">
        <f t="shared" si="66"/>
        <v>0</v>
      </c>
      <c r="BH246" s="156">
        <f t="shared" si="67"/>
        <v>0</v>
      </c>
      <c r="BI246" s="156">
        <f t="shared" si="68"/>
        <v>0</v>
      </c>
      <c r="BJ246" s="16" t="s">
        <v>79</v>
      </c>
      <c r="BK246" s="156">
        <f t="shared" si="69"/>
        <v>0</v>
      </c>
      <c r="BL246" s="16" t="s">
        <v>127</v>
      </c>
      <c r="BM246" s="155" t="s">
        <v>486</v>
      </c>
    </row>
    <row r="247" spans="2:65" s="129" customFormat="1" ht="22.9" customHeight="1">
      <c r="B247" s="130"/>
      <c r="D247" s="131" t="s">
        <v>71</v>
      </c>
      <c r="E247" s="140" t="s">
        <v>564</v>
      </c>
      <c r="F247" s="140" t="s">
        <v>565</v>
      </c>
      <c r="I247" s="133"/>
      <c r="J247" s="141">
        <f>BK247</f>
        <v>0</v>
      </c>
      <c r="L247" s="130"/>
      <c r="M247" s="135"/>
      <c r="P247" s="136">
        <f>SUM(P248:P249)</f>
        <v>0</v>
      </c>
      <c r="R247" s="136">
        <f>SUM(R248:R249)</f>
        <v>0</v>
      </c>
      <c r="T247" s="136">
        <f>SUM(T248:T249)</f>
        <v>0</v>
      </c>
      <c r="U247" s="137"/>
      <c r="AR247" s="131" t="s">
        <v>81</v>
      </c>
      <c r="AT247" s="138" t="s">
        <v>71</v>
      </c>
      <c r="AU247" s="138" t="s">
        <v>79</v>
      </c>
      <c r="AY247" s="131" t="s">
        <v>120</v>
      </c>
      <c r="BK247" s="139">
        <f>SUM(BK248:BK249)</f>
        <v>0</v>
      </c>
    </row>
    <row r="248" spans="2:65" s="31" customFormat="1" ht="16.5" customHeight="1">
      <c r="B248" s="142"/>
      <c r="C248" s="143" t="s">
        <v>495</v>
      </c>
      <c r="D248" s="143" t="s">
        <v>123</v>
      </c>
      <c r="E248" s="144" t="s">
        <v>567</v>
      </c>
      <c r="F248" s="145" t="s">
        <v>568</v>
      </c>
      <c r="G248" s="146" t="s">
        <v>126</v>
      </c>
      <c r="H248" s="147">
        <v>10</v>
      </c>
      <c r="I248" s="148"/>
      <c r="J248" s="149">
        <f>ROUND(I248*H248,1)</f>
        <v>0</v>
      </c>
      <c r="K248" s="150"/>
      <c r="L248" s="32"/>
      <c r="M248" s="151"/>
      <c r="N248" s="152" t="s">
        <v>36</v>
      </c>
      <c r="P248" s="153">
        <f>O248*H248</f>
        <v>0</v>
      </c>
      <c r="Q248" s="153">
        <v>0</v>
      </c>
      <c r="R248" s="153">
        <f>Q248*H248</f>
        <v>0</v>
      </c>
      <c r="S248" s="153">
        <v>0</v>
      </c>
      <c r="T248" s="153">
        <f>S248*H248</f>
        <v>0</v>
      </c>
      <c r="U248" s="154"/>
      <c r="AR248" s="155" t="s">
        <v>127</v>
      </c>
      <c r="AT248" s="155" t="s">
        <v>123</v>
      </c>
      <c r="AU248" s="155" t="s">
        <v>81</v>
      </c>
      <c r="AY248" s="16" t="s">
        <v>120</v>
      </c>
      <c r="BE248" s="156">
        <f>IF(N248="základní",J248,0)</f>
        <v>0</v>
      </c>
      <c r="BF248" s="156">
        <f>IF(N248="snížená",J248,0)</f>
        <v>0</v>
      </c>
      <c r="BG248" s="156">
        <f>IF(N248="zákl. přenesená",J248,0)</f>
        <v>0</v>
      </c>
      <c r="BH248" s="156">
        <f>IF(N248="sníž. přenesená",J248,0)</f>
        <v>0</v>
      </c>
      <c r="BI248" s="156">
        <f>IF(N248="nulová",J248,0)</f>
        <v>0</v>
      </c>
      <c r="BJ248" s="16" t="s">
        <v>79</v>
      </c>
      <c r="BK248" s="156">
        <f>ROUND(I248*H248,1)</f>
        <v>0</v>
      </c>
      <c r="BL248" s="16" t="s">
        <v>127</v>
      </c>
      <c r="BM248" s="155" t="s">
        <v>712</v>
      </c>
    </row>
    <row r="249" spans="2:65" s="31" customFormat="1" ht="16.5" customHeight="1">
      <c r="B249" s="142"/>
      <c r="C249" s="143" t="s">
        <v>501</v>
      </c>
      <c r="D249" s="143" t="s">
        <v>123</v>
      </c>
      <c r="E249" s="144" t="s">
        <v>570</v>
      </c>
      <c r="F249" s="145" t="s">
        <v>571</v>
      </c>
      <c r="G249" s="146" t="s">
        <v>267</v>
      </c>
      <c r="H249" s="147">
        <v>2</v>
      </c>
      <c r="I249" s="148"/>
      <c r="J249" s="149">
        <f>ROUND(I249*H249,1)</f>
        <v>0</v>
      </c>
      <c r="K249" s="150"/>
      <c r="L249" s="32"/>
      <c r="M249" s="151"/>
      <c r="N249" s="152" t="s">
        <v>36</v>
      </c>
      <c r="P249" s="153">
        <f>O249*H249</f>
        <v>0</v>
      </c>
      <c r="Q249" s="153">
        <v>0</v>
      </c>
      <c r="R249" s="153">
        <f>Q249*H249</f>
        <v>0</v>
      </c>
      <c r="S249" s="153">
        <v>0</v>
      </c>
      <c r="T249" s="153">
        <f>S249*H249</f>
        <v>0</v>
      </c>
      <c r="U249" s="154"/>
      <c r="AR249" s="155" t="s">
        <v>127</v>
      </c>
      <c r="AT249" s="155" t="s">
        <v>123</v>
      </c>
      <c r="AU249" s="155" t="s">
        <v>81</v>
      </c>
      <c r="AY249" s="16" t="s">
        <v>120</v>
      </c>
      <c r="BE249" s="156">
        <f>IF(N249="základní",J249,0)</f>
        <v>0</v>
      </c>
      <c r="BF249" s="156">
        <f>IF(N249="snížená",J249,0)</f>
        <v>0</v>
      </c>
      <c r="BG249" s="156">
        <f>IF(N249="zákl. přenesená",J249,0)</f>
        <v>0</v>
      </c>
      <c r="BH249" s="156">
        <f>IF(N249="sníž. přenesená",J249,0)</f>
        <v>0</v>
      </c>
      <c r="BI249" s="156">
        <f>IF(N249="nulová",J249,0)</f>
        <v>0</v>
      </c>
      <c r="BJ249" s="16" t="s">
        <v>79</v>
      </c>
      <c r="BK249" s="156">
        <f>ROUND(I249*H249,1)</f>
        <v>0</v>
      </c>
      <c r="BL249" s="16" t="s">
        <v>127</v>
      </c>
      <c r="BM249" s="155" t="s">
        <v>713</v>
      </c>
    </row>
    <row r="250" spans="2:65" s="129" customFormat="1" ht="22.9" customHeight="1">
      <c r="B250" s="130"/>
      <c r="D250" s="131" t="s">
        <v>71</v>
      </c>
      <c r="E250" s="140" t="s">
        <v>584</v>
      </c>
      <c r="F250" s="140" t="s">
        <v>585</v>
      </c>
      <c r="I250" s="133"/>
      <c r="J250" s="141">
        <f>BK250</f>
        <v>0</v>
      </c>
      <c r="L250" s="130"/>
      <c r="M250" s="135"/>
      <c r="P250" s="136">
        <f>P251</f>
        <v>0</v>
      </c>
      <c r="R250" s="136">
        <f>R251</f>
        <v>0</v>
      </c>
      <c r="T250" s="136">
        <f>T251</f>
        <v>0</v>
      </c>
      <c r="U250" s="137"/>
      <c r="AR250" s="131" t="s">
        <v>81</v>
      </c>
      <c r="AT250" s="138" t="s">
        <v>71</v>
      </c>
      <c r="AU250" s="138" t="s">
        <v>79</v>
      </c>
      <c r="AY250" s="131" t="s">
        <v>120</v>
      </c>
      <c r="BK250" s="139">
        <f>BK251</f>
        <v>0</v>
      </c>
    </row>
    <row r="251" spans="2:65" s="31" customFormat="1" ht="16.5" customHeight="1">
      <c r="B251" s="142"/>
      <c r="C251" s="143" t="s">
        <v>505</v>
      </c>
      <c r="D251" s="143" t="s">
        <v>123</v>
      </c>
      <c r="E251" s="144" t="s">
        <v>586</v>
      </c>
      <c r="F251" s="145" t="s">
        <v>587</v>
      </c>
      <c r="G251" s="146" t="s">
        <v>417</v>
      </c>
      <c r="H251" s="147">
        <v>70.760000000000005</v>
      </c>
      <c r="I251" s="148"/>
      <c r="J251" s="149">
        <f>ROUND(I251*H251,1)</f>
        <v>0</v>
      </c>
      <c r="K251" s="150"/>
      <c r="L251" s="32"/>
      <c r="M251" s="151"/>
      <c r="N251" s="152" t="s">
        <v>36</v>
      </c>
      <c r="P251" s="153">
        <f>O251*H251</f>
        <v>0</v>
      </c>
      <c r="Q251" s="153">
        <v>0</v>
      </c>
      <c r="R251" s="153">
        <f>Q251*H251</f>
        <v>0</v>
      </c>
      <c r="S251" s="153">
        <v>0</v>
      </c>
      <c r="T251" s="153">
        <f>S251*H251</f>
        <v>0</v>
      </c>
      <c r="U251" s="154"/>
      <c r="AR251" s="155" t="s">
        <v>127</v>
      </c>
      <c r="AT251" s="155" t="s">
        <v>123</v>
      </c>
      <c r="AU251" s="155" t="s">
        <v>81</v>
      </c>
      <c r="AY251" s="16" t="s">
        <v>120</v>
      </c>
      <c r="BE251" s="156">
        <f>IF(N251="základní",J251,0)</f>
        <v>0</v>
      </c>
      <c r="BF251" s="156">
        <f>IF(N251="snížená",J251,0)</f>
        <v>0</v>
      </c>
      <c r="BG251" s="156">
        <f>IF(N251="zákl. přenesená",J251,0)</f>
        <v>0</v>
      </c>
      <c r="BH251" s="156">
        <f>IF(N251="sníž. přenesená",J251,0)</f>
        <v>0</v>
      </c>
      <c r="BI251" s="156">
        <f>IF(N251="nulová",J251,0)</f>
        <v>0</v>
      </c>
      <c r="BJ251" s="16" t="s">
        <v>79</v>
      </c>
      <c r="BK251" s="156">
        <f>ROUND(I251*H251,1)</f>
        <v>0</v>
      </c>
      <c r="BL251" s="16" t="s">
        <v>127</v>
      </c>
      <c r="BM251" s="155" t="s">
        <v>498</v>
      </c>
    </row>
    <row r="252" spans="2:65" s="129" customFormat="1" ht="22.9" customHeight="1">
      <c r="B252" s="130"/>
      <c r="D252" s="131" t="s">
        <v>71</v>
      </c>
      <c r="E252" s="140" t="s">
        <v>589</v>
      </c>
      <c r="F252" s="140" t="s">
        <v>590</v>
      </c>
      <c r="I252" s="133"/>
      <c r="J252" s="141">
        <f>BK252</f>
        <v>0</v>
      </c>
      <c r="L252" s="130"/>
      <c r="M252" s="135"/>
      <c r="P252" s="136">
        <f>SUM(P253:P267)</f>
        <v>0</v>
      </c>
      <c r="R252" s="136">
        <f>SUM(R253:R267)</f>
        <v>1.7584E-3</v>
      </c>
      <c r="T252" s="136">
        <f>SUM(T253:T267)</f>
        <v>0</v>
      </c>
      <c r="U252" s="137"/>
      <c r="AR252" s="131" t="s">
        <v>81</v>
      </c>
      <c r="AT252" s="138" t="s">
        <v>71</v>
      </c>
      <c r="AU252" s="138" t="s">
        <v>79</v>
      </c>
      <c r="AY252" s="131" t="s">
        <v>120</v>
      </c>
      <c r="BK252" s="139">
        <f>SUM(BK253:BK267)</f>
        <v>0</v>
      </c>
    </row>
    <row r="253" spans="2:65" s="31" customFormat="1" ht="16.5" customHeight="1">
      <c r="B253" s="142"/>
      <c r="C253" s="143" t="s">
        <v>509</v>
      </c>
      <c r="D253" s="143" t="s">
        <v>123</v>
      </c>
      <c r="E253" s="144" t="s">
        <v>592</v>
      </c>
      <c r="F253" s="145" t="s">
        <v>593</v>
      </c>
      <c r="G253" s="146" t="s">
        <v>267</v>
      </c>
      <c r="H253" s="147">
        <v>4</v>
      </c>
      <c r="I253" s="148"/>
      <c r="J253" s="149">
        <f t="shared" ref="J253:J267" si="70">ROUND(I253*H253,1)</f>
        <v>0</v>
      </c>
      <c r="K253" s="150"/>
      <c r="L253" s="32"/>
      <c r="M253" s="151"/>
      <c r="N253" s="152" t="s">
        <v>36</v>
      </c>
      <c r="P253" s="153">
        <f t="shared" ref="P253:P267" si="71">O253*H253</f>
        <v>0</v>
      </c>
      <c r="Q253" s="153">
        <v>4.3960000000000001E-4</v>
      </c>
      <c r="R253" s="153">
        <f t="shared" ref="R253:R267" si="72">Q253*H253</f>
        <v>1.7584E-3</v>
      </c>
      <c r="S253" s="153">
        <v>0</v>
      </c>
      <c r="T253" s="153">
        <f t="shared" ref="T253:T267" si="73">S253*H253</f>
        <v>0</v>
      </c>
      <c r="U253" s="154"/>
      <c r="AR253" s="155" t="s">
        <v>127</v>
      </c>
      <c r="AT253" s="155" t="s">
        <v>123</v>
      </c>
      <c r="AU253" s="155" t="s">
        <v>81</v>
      </c>
      <c r="AY253" s="16" t="s">
        <v>120</v>
      </c>
      <c r="BE253" s="156">
        <f t="shared" ref="BE253:BE267" si="74">IF(N253="základní",J253,0)</f>
        <v>0</v>
      </c>
      <c r="BF253" s="156">
        <f t="shared" ref="BF253:BF267" si="75">IF(N253="snížená",J253,0)</f>
        <v>0</v>
      </c>
      <c r="BG253" s="156">
        <f t="shared" ref="BG253:BG267" si="76">IF(N253="zákl. přenesená",J253,0)</f>
        <v>0</v>
      </c>
      <c r="BH253" s="156">
        <f t="shared" ref="BH253:BH267" si="77">IF(N253="sníž. přenesená",J253,0)</f>
        <v>0</v>
      </c>
      <c r="BI253" s="156">
        <f t="shared" ref="BI253:BI267" si="78">IF(N253="nulová",J253,0)</f>
        <v>0</v>
      </c>
      <c r="BJ253" s="16" t="s">
        <v>79</v>
      </c>
      <c r="BK253" s="156">
        <f t="shared" ref="BK253:BK267" si="79">ROUND(I253*H253,1)</f>
        <v>0</v>
      </c>
      <c r="BL253" s="16" t="s">
        <v>127</v>
      </c>
      <c r="BM253" s="155" t="s">
        <v>504</v>
      </c>
    </row>
    <row r="254" spans="2:65" s="31" customFormat="1" ht="16.5" customHeight="1">
      <c r="B254" s="142"/>
      <c r="C254" s="143" t="s">
        <v>512</v>
      </c>
      <c r="D254" s="143" t="s">
        <v>123</v>
      </c>
      <c r="E254" s="144" t="s">
        <v>595</v>
      </c>
      <c r="F254" s="145" t="s">
        <v>596</v>
      </c>
      <c r="G254" s="146" t="s">
        <v>597</v>
      </c>
      <c r="H254" s="147">
        <v>32</v>
      </c>
      <c r="I254" s="148"/>
      <c r="J254" s="149">
        <f t="shared" si="70"/>
        <v>0</v>
      </c>
      <c r="K254" s="150"/>
      <c r="L254" s="32"/>
      <c r="M254" s="151"/>
      <c r="N254" s="152" t="s">
        <v>36</v>
      </c>
      <c r="P254" s="153">
        <f t="shared" si="71"/>
        <v>0</v>
      </c>
      <c r="Q254" s="153">
        <v>0</v>
      </c>
      <c r="R254" s="153">
        <f t="shared" si="72"/>
        <v>0</v>
      </c>
      <c r="S254" s="153">
        <v>0</v>
      </c>
      <c r="T254" s="153">
        <f t="shared" si="73"/>
        <v>0</v>
      </c>
      <c r="U254" s="154"/>
      <c r="AR254" s="155" t="s">
        <v>127</v>
      </c>
      <c r="AT254" s="155" t="s">
        <v>123</v>
      </c>
      <c r="AU254" s="155" t="s">
        <v>81</v>
      </c>
      <c r="AY254" s="16" t="s">
        <v>120</v>
      </c>
      <c r="BE254" s="156">
        <f t="shared" si="74"/>
        <v>0</v>
      </c>
      <c r="BF254" s="156">
        <f t="shared" si="75"/>
        <v>0</v>
      </c>
      <c r="BG254" s="156">
        <f t="shared" si="76"/>
        <v>0</v>
      </c>
      <c r="BH254" s="156">
        <f t="shared" si="77"/>
        <v>0</v>
      </c>
      <c r="BI254" s="156">
        <f t="shared" si="78"/>
        <v>0</v>
      </c>
      <c r="BJ254" s="16" t="s">
        <v>79</v>
      </c>
      <c r="BK254" s="156">
        <f t="shared" si="79"/>
        <v>0</v>
      </c>
      <c r="BL254" s="16" t="s">
        <v>127</v>
      </c>
      <c r="BM254" s="155" t="s">
        <v>508</v>
      </c>
    </row>
    <row r="255" spans="2:65" s="31" customFormat="1" ht="16.5" customHeight="1">
      <c r="B255" s="142"/>
      <c r="C255" s="143" t="s">
        <v>516</v>
      </c>
      <c r="D255" s="143" t="s">
        <v>123</v>
      </c>
      <c r="E255" s="144" t="s">
        <v>600</v>
      </c>
      <c r="F255" s="145" t="s">
        <v>601</v>
      </c>
      <c r="G255" s="146" t="s">
        <v>597</v>
      </c>
      <c r="H255" s="147">
        <v>48</v>
      </c>
      <c r="I255" s="148"/>
      <c r="J255" s="149">
        <f t="shared" si="70"/>
        <v>0</v>
      </c>
      <c r="K255" s="150"/>
      <c r="L255" s="32"/>
      <c r="M255" s="151"/>
      <c r="N255" s="152" t="s">
        <v>36</v>
      </c>
      <c r="P255" s="153">
        <f t="shared" si="71"/>
        <v>0</v>
      </c>
      <c r="Q255" s="153">
        <v>0</v>
      </c>
      <c r="R255" s="153">
        <f t="shared" si="72"/>
        <v>0</v>
      </c>
      <c r="S255" s="153">
        <v>0</v>
      </c>
      <c r="T255" s="153">
        <f t="shared" si="73"/>
        <v>0</v>
      </c>
      <c r="U255" s="154"/>
      <c r="AR255" s="155" t="s">
        <v>127</v>
      </c>
      <c r="AT255" s="155" t="s">
        <v>123</v>
      </c>
      <c r="AU255" s="155" t="s">
        <v>81</v>
      </c>
      <c r="AY255" s="16" t="s">
        <v>120</v>
      </c>
      <c r="BE255" s="156">
        <f t="shared" si="74"/>
        <v>0</v>
      </c>
      <c r="BF255" s="156">
        <f t="shared" si="75"/>
        <v>0</v>
      </c>
      <c r="BG255" s="156">
        <f t="shared" si="76"/>
        <v>0</v>
      </c>
      <c r="BH255" s="156">
        <f t="shared" si="77"/>
        <v>0</v>
      </c>
      <c r="BI255" s="156">
        <f t="shared" si="78"/>
        <v>0</v>
      </c>
      <c r="BJ255" s="16" t="s">
        <v>79</v>
      </c>
      <c r="BK255" s="156">
        <f t="shared" si="79"/>
        <v>0</v>
      </c>
      <c r="BL255" s="16" t="s">
        <v>127</v>
      </c>
      <c r="BM255" s="155" t="s">
        <v>511</v>
      </c>
    </row>
    <row r="256" spans="2:65" s="31" customFormat="1" ht="16.5" customHeight="1">
      <c r="B256" s="142"/>
      <c r="C256" s="158" t="s">
        <v>518</v>
      </c>
      <c r="D256" s="158" t="s">
        <v>273</v>
      </c>
      <c r="E256" s="159" t="s">
        <v>603</v>
      </c>
      <c r="F256" s="160" t="s">
        <v>604</v>
      </c>
      <c r="G256" s="161" t="s">
        <v>337</v>
      </c>
      <c r="H256" s="162">
        <v>1</v>
      </c>
      <c r="I256" s="163"/>
      <c r="J256" s="164">
        <f t="shared" si="70"/>
        <v>0</v>
      </c>
      <c r="K256" s="165"/>
      <c r="L256" s="166"/>
      <c r="M256" s="167"/>
      <c r="N256" s="168" t="s">
        <v>36</v>
      </c>
      <c r="P256" s="153">
        <f t="shared" si="71"/>
        <v>0</v>
      </c>
      <c r="Q256" s="153">
        <v>0</v>
      </c>
      <c r="R256" s="153">
        <f t="shared" si="72"/>
        <v>0</v>
      </c>
      <c r="S256" s="153">
        <v>0</v>
      </c>
      <c r="T256" s="153">
        <f t="shared" si="73"/>
        <v>0</v>
      </c>
      <c r="U256" s="154"/>
      <c r="AR256" s="155" t="s">
        <v>181</v>
      </c>
      <c r="AT256" s="155" t="s">
        <v>273</v>
      </c>
      <c r="AU256" s="155" t="s">
        <v>81</v>
      </c>
      <c r="AY256" s="16" t="s">
        <v>120</v>
      </c>
      <c r="BE256" s="156">
        <f t="shared" si="74"/>
        <v>0</v>
      </c>
      <c r="BF256" s="156">
        <f t="shared" si="75"/>
        <v>0</v>
      </c>
      <c r="BG256" s="156">
        <f t="shared" si="76"/>
        <v>0</v>
      </c>
      <c r="BH256" s="156">
        <f t="shared" si="77"/>
        <v>0</v>
      </c>
      <c r="BI256" s="156">
        <f t="shared" si="78"/>
        <v>0</v>
      </c>
      <c r="BJ256" s="16" t="s">
        <v>79</v>
      </c>
      <c r="BK256" s="156">
        <f t="shared" si="79"/>
        <v>0</v>
      </c>
      <c r="BL256" s="16" t="s">
        <v>127</v>
      </c>
      <c r="BM256" s="155" t="s">
        <v>515</v>
      </c>
    </row>
    <row r="257" spans="2:65" s="31" customFormat="1" ht="16.5" customHeight="1">
      <c r="B257" s="142"/>
      <c r="C257" s="143" t="s">
        <v>522</v>
      </c>
      <c r="D257" s="143" t="s">
        <v>123</v>
      </c>
      <c r="E257" s="144" t="s">
        <v>607</v>
      </c>
      <c r="F257" s="145" t="s">
        <v>608</v>
      </c>
      <c r="G257" s="146" t="s">
        <v>337</v>
      </c>
      <c r="H257" s="147">
        <v>1</v>
      </c>
      <c r="I257" s="148"/>
      <c r="J257" s="149">
        <f t="shared" si="70"/>
        <v>0</v>
      </c>
      <c r="K257" s="150"/>
      <c r="L257" s="32"/>
      <c r="M257" s="151"/>
      <c r="N257" s="152" t="s">
        <v>36</v>
      </c>
      <c r="P257" s="153">
        <f t="shared" si="71"/>
        <v>0</v>
      </c>
      <c r="Q257" s="153">
        <v>0</v>
      </c>
      <c r="R257" s="153">
        <f t="shared" si="72"/>
        <v>0</v>
      </c>
      <c r="S257" s="153">
        <v>0</v>
      </c>
      <c r="T257" s="153">
        <f t="shared" si="73"/>
        <v>0</v>
      </c>
      <c r="U257" s="154"/>
      <c r="AR257" s="155" t="s">
        <v>127</v>
      </c>
      <c r="AT257" s="155" t="s">
        <v>123</v>
      </c>
      <c r="AU257" s="155" t="s">
        <v>81</v>
      </c>
      <c r="AY257" s="16" t="s">
        <v>120</v>
      </c>
      <c r="BE257" s="156">
        <f t="shared" si="74"/>
        <v>0</v>
      </c>
      <c r="BF257" s="156">
        <f t="shared" si="75"/>
        <v>0</v>
      </c>
      <c r="BG257" s="156">
        <f t="shared" si="76"/>
        <v>0</v>
      </c>
      <c r="BH257" s="156">
        <f t="shared" si="77"/>
        <v>0</v>
      </c>
      <c r="BI257" s="156">
        <f t="shared" si="78"/>
        <v>0</v>
      </c>
      <c r="BJ257" s="16" t="s">
        <v>79</v>
      </c>
      <c r="BK257" s="156">
        <f t="shared" si="79"/>
        <v>0</v>
      </c>
      <c r="BL257" s="16" t="s">
        <v>127</v>
      </c>
      <c r="BM257" s="155" t="s">
        <v>517</v>
      </c>
    </row>
    <row r="258" spans="2:65" s="31" customFormat="1" ht="16.5" customHeight="1">
      <c r="B258" s="142"/>
      <c r="C258" s="143" t="s">
        <v>566</v>
      </c>
      <c r="D258" s="143" t="s">
        <v>123</v>
      </c>
      <c r="E258" s="144" t="s">
        <v>714</v>
      </c>
      <c r="F258" s="145" t="s">
        <v>715</v>
      </c>
      <c r="G258" s="146" t="s">
        <v>613</v>
      </c>
      <c r="H258" s="147">
        <v>1</v>
      </c>
      <c r="I258" s="148"/>
      <c r="J258" s="149">
        <f t="shared" si="70"/>
        <v>0</v>
      </c>
      <c r="K258" s="150"/>
      <c r="L258" s="32"/>
      <c r="M258" s="151"/>
      <c r="N258" s="152" t="s">
        <v>36</v>
      </c>
      <c r="P258" s="153">
        <f t="shared" si="71"/>
        <v>0</v>
      </c>
      <c r="Q258" s="153">
        <v>0</v>
      </c>
      <c r="R258" s="153">
        <f t="shared" si="72"/>
        <v>0</v>
      </c>
      <c r="S258" s="153">
        <v>0</v>
      </c>
      <c r="T258" s="153">
        <f t="shared" si="73"/>
        <v>0</v>
      </c>
      <c r="U258" s="154"/>
      <c r="AR258" s="155" t="s">
        <v>127</v>
      </c>
      <c r="AT258" s="155" t="s">
        <v>123</v>
      </c>
      <c r="AU258" s="155" t="s">
        <v>81</v>
      </c>
      <c r="AY258" s="16" t="s">
        <v>120</v>
      </c>
      <c r="BE258" s="156">
        <f t="shared" si="74"/>
        <v>0</v>
      </c>
      <c r="BF258" s="156">
        <f t="shared" si="75"/>
        <v>0</v>
      </c>
      <c r="BG258" s="156">
        <f t="shared" si="76"/>
        <v>0</v>
      </c>
      <c r="BH258" s="156">
        <f t="shared" si="77"/>
        <v>0</v>
      </c>
      <c r="BI258" s="156">
        <f t="shared" si="78"/>
        <v>0</v>
      </c>
      <c r="BJ258" s="16" t="s">
        <v>79</v>
      </c>
      <c r="BK258" s="156">
        <f t="shared" si="79"/>
        <v>0</v>
      </c>
      <c r="BL258" s="16" t="s">
        <v>127</v>
      </c>
      <c r="BM258" s="155" t="s">
        <v>716</v>
      </c>
    </row>
    <row r="259" spans="2:65" s="31" customFormat="1" ht="16.5" customHeight="1">
      <c r="B259" s="142"/>
      <c r="C259" s="143" t="s">
        <v>530</v>
      </c>
      <c r="D259" s="143" t="s">
        <v>123</v>
      </c>
      <c r="E259" s="144" t="s">
        <v>616</v>
      </c>
      <c r="F259" s="145" t="s">
        <v>617</v>
      </c>
      <c r="G259" s="146" t="s">
        <v>597</v>
      </c>
      <c r="H259" s="147">
        <v>24</v>
      </c>
      <c r="I259" s="148"/>
      <c r="J259" s="149">
        <f t="shared" si="70"/>
        <v>0</v>
      </c>
      <c r="K259" s="150"/>
      <c r="L259" s="32"/>
      <c r="M259" s="151"/>
      <c r="N259" s="152" t="s">
        <v>36</v>
      </c>
      <c r="P259" s="153">
        <f t="shared" si="71"/>
        <v>0</v>
      </c>
      <c r="Q259" s="153">
        <v>0</v>
      </c>
      <c r="R259" s="153">
        <f t="shared" si="72"/>
        <v>0</v>
      </c>
      <c r="S259" s="153">
        <v>0</v>
      </c>
      <c r="T259" s="153">
        <f t="shared" si="73"/>
        <v>0</v>
      </c>
      <c r="U259" s="154"/>
      <c r="AR259" s="155" t="s">
        <v>127</v>
      </c>
      <c r="AT259" s="155" t="s">
        <v>123</v>
      </c>
      <c r="AU259" s="155" t="s">
        <v>81</v>
      </c>
      <c r="AY259" s="16" t="s">
        <v>120</v>
      </c>
      <c r="BE259" s="156">
        <f t="shared" si="74"/>
        <v>0</v>
      </c>
      <c r="BF259" s="156">
        <f t="shared" si="75"/>
        <v>0</v>
      </c>
      <c r="BG259" s="156">
        <f t="shared" si="76"/>
        <v>0</v>
      </c>
      <c r="BH259" s="156">
        <f t="shared" si="77"/>
        <v>0</v>
      </c>
      <c r="BI259" s="156">
        <f t="shared" si="78"/>
        <v>0</v>
      </c>
      <c r="BJ259" s="16" t="s">
        <v>79</v>
      </c>
      <c r="BK259" s="156">
        <f t="shared" si="79"/>
        <v>0</v>
      </c>
      <c r="BL259" s="16" t="s">
        <v>127</v>
      </c>
      <c r="BM259" s="155" t="s">
        <v>717</v>
      </c>
    </row>
    <row r="260" spans="2:65" s="31" customFormat="1" ht="16.5" customHeight="1">
      <c r="B260" s="142"/>
      <c r="C260" s="158" t="s">
        <v>534</v>
      </c>
      <c r="D260" s="158" t="s">
        <v>273</v>
      </c>
      <c r="E260" s="159" t="s">
        <v>620</v>
      </c>
      <c r="F260" s="160" t="s">
        <v>621</v>
      </c>
      <c r="G260" s="161" t="s">
        <v>337</v>
      </c>
      <c r="H260" s="162">
        <v>1</v>
      </c>
      <c r="I260" s="163"/>
      <c r="J260" s="164">
        <f t="shared" si="70"/>
        <v>0</v>
      </c>
      <c r="K260" s="165"/>
      <c r="L260" s="166"/>
      <c r="M260" s="167"/>
      <c r="N260" s="168" t="s">
        <v>36</v>
      </c>
      <c r="P260" s="153">
        <f t="shared" si="71"/>
        <v>0</v>
      </c>
      <c r="Q260" s="153">
        <v>0</v>
      </c>
      <c r="R260" s="153">
        <f t="shared" si="72"/>
        <v>0</v>
      </c>
      <c r="S260" s="153">
        <v>0</v>
      </c>
      <c r="T260" s="153">
        <f t="shared" si="73"/>
        <v>0</v>
      </c>
      <c r="U260" s="154"/>
      <c r="AR260" s="155" t="s">
        <v>181</v>
      </c>
      <c r="AT260" s="155" t="s">
        <v>273</v>
      </c>
      <c r="AU260" s="155" t="s">
        <v>81</v>
      </c>
      <c r="AY260" s="16" t="s">
        <v>120</v>
      </c>
      <c r="BE260" s="156">
        <f t="shared" si="74"/>
        <v>0</v>
      </c>
      <c r="BF260" s="156">
        <f t="shared" si="75"/>
        <v>0</v>
      </c>
      <c r="BG260" s="156">
        <f t="shared" si="76"/>
        <v>0</v>
      </c>
      <c r="BH260" s="156">
        <f t="shared" si="77"/>
        <v>0</v>
      </c>
      <c r="BI260" s="156">
        <f t="shared" si="78"/>
        <v>0</v>
      </c>
      <c r="BJ260" s="16" t="s">
        <v>79</v>
      </c>
      <c r="BK260" s="156">
        <f t="shared" si="79"/>
        <v>0</v>
      </c>
      <c r="BL260" s="16" t="s">
        <v>127</v>
      </c>
      <c r="BM260" s="155" t="s">
        <v>718</v>
      </c>
    </row>
    <row r="261" spans="2:65" s="31" customFormat="1" ht="16.5" customHeight="1">
      <c r="B261" s="142"/>
      <c r="C261" s="143" t="s">
        <v>538</v>
      </c>
      <c r="D261" s="143" t="s">
        <v>123</v>
      </c>
      <c r="E261" s="144" t="s">
        <v>624</v>
      </c>
      <c r="F261" s="145" t="s">
        <v>625</v>
      </c>
      <c r="G261" s="146" t="s">
        <v>267</v>
      </c>
      <c r="H261" s="147">
        <v>8</v>
      </c>
      <c r="I261" s="148"/>
      <c r="J261" s="149">
        <f t="shared" si="70"/>
        <v>0</v>
      </c>
      <c r="K261" s="150"/>
      <c r="L261" s="32"/>
      <c r="M261" s="151"/>
      <c r="N261" s="152" t="s">
        <v>36</v>
      </c>
      <c r="P261" s="153">
        <f t="shared" si="71"/>
        <v>0</v>
      </c>
      <c r="Q261" s="153">
        <v>0</v>
      </c>
      <c r="R261" s="153">
        <f t="shared" si="72"/>
        <v>0</v>
      </c>
      <c r="S261" s="153">
        <v>0</v>
      </c>
      <c r="T261" s="153">
        <f t="shared" si="73"/>
        <v>0</v>
      </c>
      <c r="U261" s="154"/>
      <c r="AR261" s="155" t="s">
        <v>127</v>
      </c>
      <c r="AT261" s="155" t="s">
        <v>123</v>
      </c>
      <c r="AU261" s="155" t="s">
        <v>81</v>
      </c>
      <c r="AY261" s="16" t="s">
        <v>120</v>
      </c>
      <c r="BE261" s="156">
        <f t="shared" si="74"/>
        <v>0</v>
      </c>
      <c r="BF261" s="156">
        <f t="shared" si="75"/>
        <v>0</v>
      </c>
      <c r="BG261" s="156">
        <f t="shared" si="76"/>
        <v>0</v>
      </c>
      <c r="BH261" s="156">
        <f t="shared" si="77"/>
        <v>0</v>
      </c>
      <c r="BI261" s="156">
        <f t="shared" si="78"/>
        <v>0</v>
      </c>
      <c r="BJ261" s="16" t="s">
        <v>79</v>
      </c>
      <c r="BK261" s="156">
        <f t="shared" si="79"/>
        <v>0</v>
      </c>
      <c r="BL261" s="16" t="s">
        <v>127</v>
      </c>
      <c r="BM261" s="155" t="s">
        <v>719</v>
      </c>
    </row>
    <row r="262" spans="2:65" s="31" customFormat="1" ht="21.75" customHeight="1">
      <c r="B262" s="142"/>
      <c r="C262" s="158" t="s">
        <v>542</v>
      </c>
      <c r="D262" s="158" t="s">
        <v>273</v>
      </c>
      <c r="E262" s="159" t="s">
        <v>720</v>
      </c>
      <c r="F262" s="160" t="s">
        <v>628</v>
      </c>
      <c r="G262" s="161" t="s">
        <v>267</v>
      </c>
      <c r="H262" s="162">
        <v>2</v>
      </c>
      <c r="I262" s="163"/>
      <c r="J262" s="164">
        <f t="shared" si="70"/>
        <v>0</v>
      </c>
      <c r="K262" s="165"/>
      <c r="L262" s="166"/>
      <c r="M262" s="167"/>
      <c r="N262" s="168" t="s">
        <v>36</v>
      </c>
      <c r="P262" s="153">
        <f t="shared" si="71"/>
        <v>0</v>
      </c>
      <c r="Q262" s="153">
        <v>0</v>
      </c>
      <c r="R262" s="153">
        <f t="shared" si="72"/>
        <v>0</v>
      </c>
      <c r="S262" s="153">
        <v>0</v>
      </c>
      <c r="T262" s="153">
        <f t="shared" si="73"/>
        <v>0</v>
      </c>
      <c r="U262" s="154"/>
      <c r="AR262" s="155" t="s">
        <v>138</v>
      </c>
      <c r="AT262" s="155" t="s">
        <v>273</v>
      </c>
      <c r="AU262" s="155" t="s">
        <v>81</v>
      </c>
      <c r="AY262" s="16" t="s">
        <v>120</v>
      </c>
      <c r="BE262" s="156">
        <f t="shared" si="74"/>
        <v>0</v>
      </c>
      <c r="BF262" s="156">
        <f t="shared" si="75"/>
        <v>0</v>
      </c>
      <c r="BG262" s="156">
        <f t="shared" si="76"/>
        <v>0</v>
      </c>
      <c r="BH262" s="156">
        <f t="shared" si="77"/>
        <v>0</v>
      </c>
      <c r="BI262" s="156">
        <f t="shared" si="78"/>
        <v>0</v>
      </c>
      <c r="BJ262" s="16" t="s">
        <v>79</v>
      </c>
      <c r="BK262" s="156">
        <f t="shared" si="79"/>
        <v>0</v>
      </c>
      <c r="BL262" s="16" t="s">
        <v>130</v>
      </c>
      <c r="BM262" s="155" t="s">
        <v>721</v>
      </c>
    </row>
    <row r="263" spans="2:65" s="31" customFormat="1" ht="24.2" customHeight="1">
      <c r="B263" s="142"/>
      <c r="C263" s="158" t="s">
        <v>546</v>
      </c>
      <c r="D263" s="158" t="s">
        <v>273</v>
      </c>
      <c r="E263" s="159" t="s">
        <v>722</v>
      </c>
      <c r="F263" s="160" t="s">
        <v>632</v>
      </c>
      <c r="G263" s="161" t="s">
        <v>267</v>
      </c>
      <c r="H263" s="162">
        <v>3</v>
      </c>
      <c r="I263" s="163"/>
      <c r="J263" s="164">
        <f t="shared" si="70"/>
        <v>0</v>
      </c>
      <c r="K263" s="165"/>
      <c r="L263" s="166"/>
      <c r="M263" s="167"/>
      <c r="N263" s="168" t="s">
        <v>36</v>
      </c>
      <c r="P263" s="153">
        <f t="shared" si="71"/>
        <v>0</v>
      </c>
      <c r="Q263" s="153">
        <v>0</v>
      </c>
      <c r="R263" s="153">
        <f t="shared" si="72"/>
        <v>0</v>
      </c>
      <c r="S263" s="153">
        <v>0</v>
      </c>
      <c r="T263" s="153">
        <f t="shared" si="73"/>
        <v>0</v>
      </c>
      <c r="U263" s="154"/>
      <c r="AR263" s="155" t="s">
        <v>138</v>
      </c>
      <c r="AT263" s="155" t="s">
        <v>273</v>
      </c>
      <c r="AU263" s="155" t="s">
        <v>81</v>
      </c>
      <c r="AY263" s="16" t="s">
        <v>120</v>
      </c>
      <c r="BE263" s="156">
        <f t="shared" si="74"/>
        <v>0</v>
      </c>
      <c r="BF263" s="156">
        <f t="shared" si="75"/>
        <v>0</v>
      </c>
      <c r="BG263" s="156">
        <f t="shared" si="76"/>
        <v>0</v>
      </c>
      <c r="BH263" s="156">
        <f t="shared" si="77"/>
        <v>0</v>
      </c>
      <c r="BI263" s="156">
        <f t="shared" si="78"/>
        <v>0</v>
      </c>
      <c r="BJ263" s="16" t="s">
        <v>79</v>
      </c>
      <c r="BK263" s="156">
        <f t="shared" si="79"/>
        <v>0</v>
      </c>
      <c r="BL263" s="16" t="s">
        <v>130</v>
      </c>
      <c r="BM263" s="155" t="s">
        <v>723</v>
      </c>
    </row>
    <row r="264" spans="2:65" s="31" customFormat="1" ht="16.5" customHeight="1">
      <c r="B264" s="142"/>
      <c r="C264" s="158" t="s">
        <v>550</v>
      </c>
      <c r="D264" s="158" t="s">
        <v>273</v>
      </c>
      <c r="E264" s="159" t="s">
        <v>724</v>
      </c>
      <c r="F264" s="160" t="s">
        <v>635</v>
      </c>
      <c r="G264" s="161" t="s">
        <v>267</v>
      </c>
      <c r="H264" s="162">
        <v>1</v>
      </c>
      <c r="I264" s="163"/>
      <c r="J264" s="164">
        <f t="shared" si="70"/>
        <v>0</v>
      </c>
      <c r="K264" s="165"/>
      <c r="L264" s="166"/>
      <c r="M264" s="167"/>
      <c r="N264" s="168" t="s">
        <v>36</v>
      </c>
      <c r="P264" s="153">
        <f t="shared" si="71"/>
        <v>0</v>
      </c>
      <c r="Q264" s="153">
        <v>0</v>
      </c>
      <c r="R264" s="153">
        <f t="shared" si="72"/>
        <v>0</v>
      </c>
      <c r="S264" s="153">
        <v>0</v>
      </c>
      <c r="T264" s="153">
        <f t="shared" si="73"/>
        <v>0</v>
      </c>
      <c r="U264" s="154"/>
      <c r="AR264" s="155" t="s">
        <v>138</v>
      </c>
      <c r="AT264" s="155" t="s">
        <v>273</v>
      </c>
      <c r="AU264" s="155" t="s">
        <v>81</v>
      </c>
      <c r="AY264" s="16" t="s">
        <v>120</v>
      </c>
      <c r="BE264" s="156">
        <f t="shared" si="74"/>
        <v>0</v>
      </c>
      <c r="BF264" s="156">
        <f t="shared" si="75"/>
        <v>0</v>
      </c>
      <c r="BG264" s="156">
        <f t="shared" si="76"/>
        <v>0</v>
      </c>
      <c r="BH264" s="156">
        <f t="shared" si="77"/>
        <v>0</v>
      </c>
      <c r="BI264" s="156">
        <f t="shared" si="78"/>
        <v>0</v>
      </c>
      <c r="BJ264" s="16" t="s">
        <v>79</v>
      </c>
      <c r="BK264" s="156">
        <f t="shared" si="79"/>
        <v>0</v>
      </c>
      <c r="BL264" s="16" t="s">
        <v>130</v>
      </c>
      <c r="BM264" s="155" t="s">
        <v>725</v>
      </c>
    </row>
    <row r="265" spans="2:65" s="31" customFormat="1" ht="24.2" customHeight="1">
      <c r="B265" s="142"/>
      <c r="C265" s="158" t="s">
        <v>330</v>
      </c>
      <c r="D265" s="158" t="s">
        <v>273</v>
      </c>
      <c r="E265" s="159" t="s">
        <v>726</v>
      </c>
      <c r="F265" s="160" t="s">
        <v>639</v>
      </c>
      <c r="G265" s="161" t="s">
        <v>267</v>
      </c>
      <c r="H265" s="162">
        <v>1</v>
      </c>
      <c r="I265" s="163"/>
      <c r="J265" s="164">
        <f t="shared" si="70"/>
        <v>0</v>
      </c>
      <c r="K265" s="165"/>
      <c r="L265" s="166"/>
      <c r="M265" s="167"/>
      <c r="N265" s="168" t="s">
        <v>36</v>
      </c>
      <c r="P265" s="153">
        <f t="shared" si="71"/>
        <v>0</v>
      </c>
      <c r="Q265" s="153">
        <v>0</v>
      </c>
      <c r="R265" s="153">
        <f t="shared" si="72"/>
        <v>0</v>
      </c>
      <c r="S265" s="153">
        <v>0</v>
      </c>
      <c r="T265" s="153">
        <f t="shared" si="73"/>
        <v>0</v>
      </c>
      <c r="U265" s="154"/>
      <c r="AR265" s="155" t="s">
        <v>138</v>
      </c>
      <c r="AT265" s="155" t="s">
        <v>273</v>
      </c>
      <c r="AU265" s="155" t="s">
        <v>81</v>
      </c>
      <c r="AY265" s="16" t="s">
        <v>120</v>
      </c>
      <c r="BE265" s="156">
        <f t="shared" si="74"/>
        <v>0</v>
      </c>
      <c r="BF265" s="156">
        <f t="shared" si="75"/>
        <v>0</v>
      </c>
      <c r="BG265" s="156">
        <f t="shared" si="76"/>
        <v>0</v>
      </c>
      <c r="BH265" s="156">
        <f t="shared" si="77"/>
        <v>0</v>
      </c>
      <c r="BI265" s="156">
        <f t="shared" si="78"/>
        <v>0</v>
      </c>
      <c r="BJ265" s="16" t="s">
        <v>79</v>
      </c>
      <c r="BK265" s="156">
        <f t="shared" si="79"/>
        <v>0</v>
      </c>
      <c r="BL265" s="16" t="s">
        <v>130</v>
      </c>
      <c r="BM265" s="155" t="s">
        <v>727</v>
      </c>
    </row>
    <row r="266" spans="2:65" s="31" customFormat="1" ht="21.75" customHeight="1">
      <c r="B266" s="142"/>
      <c r="C266" s="158" t="s">
        <v>557</v>
      </c>
      <c r="D266" s="158" t="s">
        <v>273</v>
      </c>
      <c r="E266" s="159" t="s">
        <v>728</v>
      </c>
      <c r="F266" s="160" t="s">
        <v>642</v>
      </c>
      <c r="G266" s="161" t="s">
        <v>729</v>
      </c>
      <c r="H266" s="162">
        <v>1</v>
      </c>
      <c r="I266" s="163"/>
      <c r="J266" s="164">
        <f t="shared" si="70"/>
        <v>0</v>
      </c>
      <c r="K266" s="165"/>
      <c r="L266" s="166"/>
      <c r="M266" s="167"/>
      <c r="N266" s="168" t="s">
        <v>36</v>
      </c>
      <c r="P266" s="153">
        <f t="shared" si="71"/>
        <v>0</v>
      </c>
      <c r="Q266" s="153">
        <v>0</v>
      </c>
      <c r="R266" s="153">
        <f t="shared" si="72"/>
        <v>0</v>
      </c>
      <c r="S266" s="153">
        <v>0</v>
      </c>
      <c r="T266" s="153">
        <f t="shared" si="73"/>
        <v>0</v>
      </c>
      <c r="U266" s="154"/>
      <c r="AR266" s="155" t="s">
        <v>138</v>
      </c>
      <c r="AT266" s="155" t="s">
        <v>273</v>
      </c>
      <c r="AU266" s="155" t="s">
        <v>81</v>
      </c>
      <c r="AY266" s="16" t="s">
        <v>120</v>
      </c>
      <c r="BE266" s="156">
        <f t="shared" si="74"/>
        <v>0</v>
      </c>
      <c r="BF266" s="156">
        <f t="shared" si="75"/>
        <v>0</v>
      </c>
      <c r="BG266" s="156">
        <f t="shared" si="76"/>
        <v>0</v>
      </c>
      <c r="BH266" s="156">
        <f t="shared" si="77"/>
        <v>0</v>
      </c>
      <c r="BI266" s="156">
        <f t="shared" si="78"/>
        <v>0</v>
      </c>
      <c r="BJ266" s="16" t="s">
        <v>79</v>
      </c>
      <c r="BK266" s="156">
        <f t="shared" si="79"/>
        <v>0</v>
      </c>
      <c r="BL266" s="16" t="s">
        <v>130</v>
      </c>
      <c r="BM266" s="155" t="s">
        <v>730</v>
      </c>
    </row>
    <row r="267" spans="2:65" s="31" customFormat="1" ht="16.5" customHeight="1">
      <c r="B267" s="142"/>
      <c r="C267" s="158" t="s">
        <v>333</v>
      </c>
      <c r="D267" s="158" t="s">
        <v>273</v>
      </c>
      <c r="E267" s="159" t="s">
        <v>645</v>
      </c>
      <c r="F267" s="160" t="s">
        <v>646</v>
      </c>
      <c r="G267" s="161" t="s">
        <v>337</v>
      </c>
      <c r="H267" s="162">
        <v>1</v>
      </c>
      <c r="I267" s="163"/>
      <c r="J267" s="164">
        <f t="shared" si="70"/>
        <v>0</v>
      </c>
      <c r="K267" s="165"/>
      <c r="L267" s="166"/>
      <c r="M267" s="169"/>
      <c r="N267" s="170" t="s">
        <v>36</v>
      </c>
      <c r="O267" s="171"/>
      <c r="P267" s="172">
        <f t="shared" si="71"/>
        <v>0</v>
      </c>
      <c r="Q267" s="172">
        <v>0</v>
      </c>
      <c r="R267" s="172">
        <f t="shared" si="72"/>
        <v>0</v>
      </c>
      <c r="S267" s="172">
        <v>0</v>
      </c>
      <c r="T267" s="172">
        <f t="shared" si="73"/>
        <v>0</v>
      </c>
      <c r="U267" s="173"/>
      <c r="AR267" s="155" t="s">
        <v>181</v>
      </c>
      <c r="AT267" s="155" t="s">
        <v>273</v>
      </c>
      <c r="AU267" s="155" t="s">
        <v>81</v>
      </c>
      <c r="AY267" s="16" t="s">
        <v>120</v>
      </c>
      <c r="BE267" s="156">
        <f t="shared" si="74"/>
        <v>0</v>
      </c>
      <c r="BF267" s="156">
        <f t="shared" si="75"/>
        <v>0</v>
      </c>
      <c r="BG267" s="156">
        <f t="shared" si="76"/>
        <v>0</v>
      </c>
      <c r="BH267" s="156">
        <f t="shared" si="77"/>
        <v>0</v>
      </c>
      <c r="BI267" s="156">
        <f t="shared" si="78"/>
        <v>0</v>
      </c>
      <c r="BJ267" s="16" t="s">
        <v>79</v>
      </c>
      <c r="BK267" s="156">
        <f t="shared" si="79"/>
        <v>0</v>
      </c>
      <c r="BL267" s="16" t="s">
        <v>127</v>
      </c>
      <c r="BM267" s="155" t="s">
        <v>588</v>
      </c>
    </row>
    <row r="268" spans="2:65" s="31" customFormat="1" ht="6.95" customHeight="1">
      <c r="B268" s="45"/>
      <c r="C268" s="46"/>
      <c r="D268" s="46"/>
      <c r="E268" s="46"/>
      <c r="F268" s="46"/>
      <c r="G268" s="46"/>
      <c r="H268" s="46"/>
      <c r="I268" s="46"/>
      <c r="J268" s="46"/>
      <c r="K268" s="46"/>
      <c r="L268" s="32"/>
    </row>
  </sheetData>
  <autoFilter ref="C128:K267" xr:uid="{00000000-0009-0000-0000-000002000000}"/>
  <mergeCells count="9">
    <mergeCell ref="E85:H85"/>
    <mergeCell ref="E87:H87"/>
    <mergeCell ref="E119:H119"/>
    <mergeCell ref="E121:H121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11023622047" footer="0"/>
  <pageSetup paperSize="9" scale="71" fitToHeight="100" orientation="portrait" horizontalDpi="300" verticalDpi="300" r:id="rId1"/>
  <headerFooter>
    <oddFooter>&amp;CStrana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0BCAACFB6791489A17E7D69836903F" ma:contentTypeVersion="5" ma:contentTypeDescription="Vytvoří nový dokument" ma:contentTypeScope="" ma:versionID="f48b0cae31f99c3a01c0ce8d97280913">
  <xsd:schema xmlns:xsd="http://www.w3.org/2001/XMLSchema" xmlns:xs="http://www.w3.org/2001/XMLSchema" xmlns:p="http://schemas.microsoft.com/office/2006/metadata/properties" xmlns:ns3="bba78355-98a9-409d-94a2-ac2bddf0b7a3" targetNamespace="http://schemas.microsoft.com/office/2006/metadata/properties" ma:root="true" ma:fieldsID="57296ff8f8b4af562a4d9d75eb5959a8" ns3:_="">
    <xsd:import namespace="bba78355-98a9-409d-94a2-ac2bddf0b7a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78355-98a9-409d-94a2-ac2bddf0b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E81A94-C062-4B32-9946-EB67AAB6D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a78355-98a9-409d-94a2-ac2bddf0b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5409A-24A2-49B3-ADA7-DC1AFCE510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5EED85-77E1-4C6D-B6D7-0EFC1BE5D7A7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bba78355-98a9-409d-94a2-ac2bddf0b7a3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Muži</vt:lpstr>
      <vt:lpstr>Ženy</vt:lpstr>
      <vt:lpstr>Muži!Názvy_tisku</vt:lpstr>
      <vt:lpstr>'Rekapitulace stavby'!Názvy_tisku</vt:lpstr>
      <vt:lpstr>Ženy!Názvy_tisku</vt:lpstr>
      <vt:lpstr>Muži!Oblast_tisku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DESKTOP-D3483EK\HP</dc:creator>
  <dc:description/>
  <cp:lastModifiedBy>Krámová Iva</cp:lastModifiedBy>
  <cp:revision>2</cp:revision>
  <dcterms:created xsi:type="dcterms:W3CDTF">2026-01-22T20:48:37Z</dcterms:created>
  <dcterms:modified xsi:type="dcterms:W3CDTF">2026-01-26T15:24:28Z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0x0101000D0BCAACFB6791489A17E7D69836903F</vt:lpwstr>
  </property>
</Properties>
</file>